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guranje\Desktop\30.06.2026\"/>
    </mc:Choice>
  </mc:AlternateContent>
  <xr:revisionPtr revIDLastSave="0" documentId="13_ncr:1_{85A28EEC-3A16-4FD2-9180-DDA59D2F26B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fig" sheetId="1" state="veryHidden" r:id="rId1"/>
    <sheet name="БУ-Д-Н" sheetId="2" r:id="rId2"/>
    <sheet name="БУ-Д-Ж" sheetId="3" r:id="rId3"/>
    <sheet name="БУ-Д-УКУПНО" sheetId="4" r:id="rId4"/>
  </sheets>
  <definedNames>
    <definedName name="Column1">'БУ-Д-Н'!$A$17:$E$18</definedName>
    <definedName name="Column2">'БУ-Д-Ж'!$A$17:$E$18</definedName>
    <definedName name="Column3">'БУ-Д-УКУПНО'!$A$17:$E$18</definedName>
    <definedName name="Data1">'БУ-Д-Н'!$A$19:$E$137</definedName>
    <definedName name="Data2">'БУ-Д-Ж'!$A$19:$E$137</definedName>
    <definedName name="Data3">'БУ-Д-УКУПНО'!$A$19:$E$137</definedName>
    <definedName name="Header">'БУ-Д-Н'!$A$2:$E$12</definedName>
  </definedNames>
  <calcPr calcId="191029"/>
</workbook>
</file>

<file path=xl/calcChain.xml><?xml version="1.0" encoding="utf-8"?>
<calcChain xmlns="http://schemas.openxmlformats.org/spreadsheetml/2006/main">
  <c r="E137" i="4" l="1"/>
  <c r="D137" i="4"/>
  <c r="E136" i="4"/>
  <c r="D136" i="4"/>
  <c r="E135" i="4"/>
  <c r="D135" i="4"/>
  <c r="E134" i="4"/>
  <c r="D134" i="4"/>
  <c r="E133" i="4"/>
  <c r="D133" i="4"/>
  <c r="E132" i="4"/>
  <c r="D132" i="4"/>
  <c r="E128" i="4"/>
  <c r="D128" i="4"/>
  <c r="E126" i="4"/>
  <c r="D126" i="4"/>
  <c r="E125" i="4"/>
  <c r="D125" i="4"/>
  <c r="E124" i="4"/>
  <c r="D124" i="4"/>
  <c r="E123" i="4"/>
  <c r="D123" i="4"/>
  <c r="E122" i="4"/>
  <c r="D122" i="4"/>
  <c r="E120" i="4"/>
  <c r="D120" i="4"/>
  <c r="E119" i="4"/>
  <c r="D119" i="4"/>
  <c r="E118" i="4"/>
  <c r="D118" i="4"/>
  <c r="E117" i="4"/>
  <c r="D117" i="4"/>
  <c r="E116" i="4"/>
  <c r="D116" i="4"/>
  <c r="E115" i="4"/>
  <c r="D115" i="4"/>
  <c r="E111" i="4"/>
  <c r="D111" i="4"/>
  <c r="E110" i="4"/>
  <c r="D110" i="4"/>
  <c r="E109" i="4"/>
  <c r="D109" i="4"/>
  <c r="E106" i="4"/>
  <c r="D106" i="4"/>
  <c r="E105" i="4"/>
  <c r="D105" i="4"/>
  <c r="E104" i="4"/>
  <c r="D104" i="4"/>
  <c r="E103" i="4"/>
  <c r="D103" i="4"/>
  <c r="E100" i="4"/>
  <c r="D100" i="4"/>
  <c r="E99" i="4"/>
  <c r="D99" i="4"/>
  <c r="E98" i="4"/>
  <c r="D98" i="4"/>
  <c r="E96" i="4"/>
  <c r="D96" i="4"/>
  <c r="E95" i="4"/>
  <c r="D95" i="4"/>
  <c r="E94" i="4"/>
  <c r="D94" i="4"/>
  <c r="E90" i="4"/>
  <c r="D90" i="4"/>
  <c r="E89" i="4"/>
  <c r="D89" i="4"/>
  <c r="E88" i="4"/>
  <c r="D88" i="4"/>
  <c r="E87" i="4"/>
  <c r="D87" i="4"/>
  <c r="E85" i="4"/>
  <c r="D85" i="4"/>
  <c r="E84" i="4"/>
  <c r="D84" i="4"/>
  <c r="E83" i="4"/>
  <c r="D83" i="4"/>
  <c r="E82" i="4"/>
  <c r="D82" i="4"/>
  <c r="E78" i="4"/>
  <c r="D78" i="4"/>
  <c r="E77" i="4"/>
  <c r="D77" i="4"/>
  <c r="E76" i="4"/>
  <c r="D76" i="4"/>
  <c r="E75" i="4"/>
  <c r="D75" i="4"/>
  <c r="E73" i="4"/>
  <c r="D73" i="4"/>
  <c r="E72" i="4"/>
  <c r="D72" i="4"/>
  <c r="E71" i="4"/>
  <c r="D71" i="4"/>
  <c r="E70" i="4"/>
  <c r="D70" i="4"/>
  <c r="E66" i="4"/>
  <c r="D66" i="4"/>
  <c r="E65" i="4"/>
  <c r="D65" i="4"/>
  <c r="E63" i="4"/>
  <c r="D63" i="4"/>
  <c r="E62" i="4"/>
  <c r="D62" i="4"/>
  <c r="E61" i="4"/>
  <c r="D61" i="4"/>
  <c r="E60" i="4"/>
  <c r="D60" i="4"/>
  <c r="E59" i="4"/>
  <c r="D59" i="4"/>
  <c r="E57" i="4"/>
  <c r="D57" i="4"/>
  <c r="E56" i="4"/>
  <c r="D56" i="4"/>
  <c r="E53" i="4"/>
  <c r="D53" i="4"/>
  <c r="E52" i="4"/>
  <c r="D52" i="4"/>
  <c r="E51" i="4"/>
  <c r="D51" i="4"/>
  <c r="E50" i="4"/>
  <c r="D50" i="4"/>
  <c r="E48" i="4"/>
  <c r="D48" i="4"/>
  <c r="E47" i="4"/>
  <c r="D47" i="4"/>
  <c r="E46" i="4"/>
  <c r="D46" i="4"/>
  <c r="E45" i="4"/>
  <c r="D45" i="4"/>
  <c r="E44" i="4"/>
  <c r="D44" i="4"/>
  <c r="E42" i="4"/>
  <c r="D42" i="4"/>
  <c r="E41" i="4"/>
  <c r="D41" i="4"/>
  <c r="E40" i="4"/>
  <c r="D40" i="4"/>
  <c r="E39" i="4"/>
  <c r="D39" i="4"/>
  <c r="E38" i="4"/>
  <c r="D38" i="4"/>
  <c r="E37" i="4"/>
  <c r="D37" i="4"/>
  <c r="E36" i="4"/>
  <c r="D36" i="4"/>
  <c r="E35" i="4"/>
  <c r="D35" i="4"/>
  <c r="E34" i="4"/>
  <c r="D34" i="4"/>
  <c r="E30" i="4"/>
  <c r="D30" i="4"/>
  <c r="E29" i="4"/>
  <c r="D29" i="4"/>
  <c r="E28" i="4"/>
  <c r="D28" i="4"/>
  <c r="E27" i="4"/>
  <c r="D27" i="4"/>
  <c r="E26" i="4"/>
  <c r="D26" i="4"/>
  <c r="E25" i="4"/>
  <c r="D25" i="4"/>
  <c r="E24" i="4"/>
  <c r="D24" i="4"/>
  <c r="E23" i="4"/>
  <c r="D23" i="4"/>
  <c r="E22" i="4"/>
  <c r="D22" i="4"/>
  <c r="E21" i="4"/>
  <c r="D21" i="4"/>
  <c r="E12" i="4"/>
  <c r="D12" i="4"/>
  <c r="C12" i="4"/>
  <c r="E11" i="4"/>
  <c r="D11" i="4"/>
  <c r="C11" i="4"/>
  <c r="E10" i="4"/>
  <c r="D10" i="4"/>
  <c r="C10" i="4"/>
  <c r="E9" i="4"/>
  <c r="D9" i="4"/>
  <c r="C9" i="4"/>
  <c r="E8" i="4"/>
  <c r="D8" i="4"/>
  <c r="C8" i="4"/>
  <c r="E7" i="4"/>
  <c r="D7" i="4"/>
  <c r="C7" i="4"/>
  <c r="E6" i="4"/>
  <c r="D6" i="4"/>
  <c r="C6" i="4"/>
  <c r="E5" i="4"/>
  <c r="D5" i="4"/>
  <c r="C5" i="4"/>
  <c r="E4" i="4"/>
  <c r="D4" i="4"/>
  <c r="C4" i="4"/>
  <c r="E3" i="4"/>
  <c r="D3" i="4"/>
  <c r="C3" i="4"/>
  <c r="E2" i="4"/>
  <c r="D2" i="4"/>
  <c r="C2" i="4"/>
  <c r="D127" i="3"/>
  <c r="D129" i="3" s="1"/>
  <c r="E121" i="3"/>
  <c r="D121" i="3"/>
  <c r="E114" i="3"/>
  <c r="E127" i="3" s="1"/>
  <c r="E129" i="3" s="1"/>
  <c r="D114" i="3"/>
  <c r="E102" i="3"/>
  <c r="D101" i="3"/>
  <c r="E97" i="3"/>
  <c r="D97" i="3"/>
  <c r="E93" i="3"/>
  <c r="E101" i="3" s="1"/>
  <c r="D93" i="3"/>
  <c r="D102" i="3" s="1"/>
  <c r="E92" i="3"/>
  <c r="D91" i="3"/>
  <c r="E86" i="3"/>
  <c r="D86" i="3"/>
  <c r="E81" i="3"/>
  <c r="E91" i="3" s="1"/>
  <c r="D81" i="3"/>
  <c r="D92" i="3" s="1"/>
  <c r="E74" i="3"/>
  <c r="D74" i="3"/>
  <c r="E69" i="3"/>
  <c r="D69" i="3"/>
  <c r="E64" i="3"/>
  <c r="D64" i="3"/>
  <c r="E58" i="3"/>
  <c r="D58" i="3"/>
  <c r="E55" i="3"/>
  <c r="E54" i="3" s="1"/>
  <c r="D55" i="3"/>
  <c r="D54" i="3"/>
  <c r="E49" i="3"/>
  <c r="D49" i="3"/>
  <c r="E43" i="3"/>
  <c r="D43" i="3"/>
  <c r="E33" i="3"/>
  <c r="E32" i="3" s="1"/>
  <c r="E31" i="3" s="1"/>
  <c r="E68" i="3" s="1"/>
  <c r="D33" i="3"/>
  <c r="D32" i="3"/>
  <c r="D31" i="3" s="1"/>
  <c r="E20" i="3"/>
  <c r="D20" i="3"/>
  <c r="D19" i="3" s="1"/>
  <c r="D67" i="3" s="1"/>
  <c r="E19" i="3"/>
  <c r="E67" i="3" s="1"/>
  <c r="E79" i="3" s="1"/>
  <c r="E12" i="3"/>
  <c r="D12" i="3"/>
  <c r="C12" i="3"/>
  <c r="E11" i="3"/>
  <c r="D11" i="3"/>
  <c r="C11" i="3"/>
  <c r="E10" i="3"/>
  <c r="D10" i="3"/>
  <c r="C10" i="3"/>
  <c r="E9" i="3"/>
  <c r="D9" i="3"/>
  <c r="C9" i="3"/>
  <c r="E8" i="3"/>
  <c r="D8" i="3"/>
  <c r="C8" i="3"/>
  <c r="E7" i="3"/>
  <c r="D7" i="3"/>
  <c r="C7" i="3"/>
  <c r="E6" i="3"/>
  <c r="D6" i="3"/>
  <c r="C6" i="3"/>
  <c r="E5" i="3"/>
  <c r="D5" i="3"/>
  <c r="C5" i="3"/>
  <c r="E4" i="3"/>
  <c r="D4" i="3"/>
  <c r="C4" i="3"/>
  <c r="E3" i="3"/>
  <c r="D3" i="3"/>
  <c r="C3" i="3"/>
  <c r="E2" i="3"/>
  <c r="D2" i="3"/>
  <c r="C2" i="3"/>
  <c r="E121" i="2"/>
  <c r="E121" i="4" s="1"/>
  <c r="D121" i="2"/>
  <c r="D121" i="4" s="1"/>
  <c r="E114" i="2"/>
  <c r="E127" i="2" s="1"/>
  <c r="D114" i="2"/>
  <c r="D127" i="2" s="1"/>
  <c r="D102" i="2"/>
  <c r="D102" i="4" s="1"/>
  <c r="E97" i="2"/>
  <c r="E97" i="4" s="1"/>
  <c r="D97" i="2"/>
  <c r="D97" i="4" s="1"/>
  <c r="E93" i="2"/>
  <c r="E93" i="4" s="1"/>
  <c r="D93" i="2"/>
  <c r="D93" i="4" s="1"/>
  <c r="E86" i="2"/>
  <c r="D86" i="2"/>
  <c r="D86" i="4" s="1"/>
  <c r="E81" i="2"/>
  <c r="E81" i="4" s="1"/>
  <c r="D81" i="2"/>
  <c r="D81" i="4" s="1"/>
  <c r="E74" i="2"/>
  <c r="D74" i="2"/>
  <c r="E69" i="2"/>
  <c r="E69" i="4" s="1"/>
  <c r="D69" i="2"/>
  <c r="D69" i="4" s="1"/>
  <c r="E64" i="2"/>
  <c r="E64" i="4" s="1"/>
  <c r="D64" i="2"/>
  <c r="D64" i="4" s="1"/>
  <c r="E58" i="2"/>
  <c r="E58" i="4" s="1"/>
  <c r="D58" i="2"/>
  <c r="D58" i="4" s="1"/>
  <c r="E55" i="2"/>
  <c r="E55" i="4" s="1"/>
  <c r="D55" i="2"/>
  <c r="D55" i="4" s="1"/>
  <c r="E49" i="2"/>
  <c r="E49" i="4" s="1"/>
  <c r="D49" i="2"/>
  <c r="D49" i="4" s="1"/>
  <c r="E43" i="2"/>
  <c r="E43" i="4" s="1"/>
  <c r="D43" i="2"/>
  <c r="D43" i="4" s="1"/>
  <c r="E33" i="2"/>
  <c r="E33" i="4" s="1"/>
  <c r="D33" i="2"/>
  <c r="D33" i="4" s="1"/>
  <c r="E20" i="2"/>
  <c r="E20" i="4" s="1"/>
  <c r="D20" i="2"/>
  <c r="D20" i="4" s="1"/>
  <c r="E19" i="2"/>
  <c r="E19" i="4" s="1"/>
  <c r="D19" i="2"/>
  <c r="D92" i="2" l="1"/>
  <c r="E92" i="2"/>
  <c r="D129" i="2"/>
  <c r="D129" i="4" s="1"/>
  <c r="D127" i="4"/>
  <c r="D68" i="3"/>
  <c r="D80" i="3" s="1"/>
  <c r="E129" i="2"/>
  <c r="E129" i="4" s="1"/>
  <c r="E127" i="4"/>
  <c r="E80" i="3"/>
  <c r="E108" i="3" s="1"/>
  <c r="E107" i="3"/>
  <c r="E112" i="3" s="1"/>
  <c r="D74" i="4"/>
  <c r="D114" i="4"/>
  <c r="E74" i="4"/>
  <c r="E86" i="4"/>
  <c r="E114" i="4"/>
  <c r="D54" i="2"/>
  <c r="D54" i="4" s="1"/>
  <c r="D19" i="4"/>
  <c r="D32" i="2"/>
  <c r="D91" i="2"/>
  <c r="D101" i="2"/>
  <c r="D101" i="4" s="1"/>
  <c r="E32" i="2"/>
  <c r="E54" i="2"/>
  <c r="E54" i="4" s="1"/>
  <c r="E91" i="2"/>
  <c r="E101" i="2"/>
  <c r="E101" i="4" s="1"/>
  <c r="E102" i="2"/>
  <c r="E102" i="4" s="1"/>
  <c r="D91" i="4" l="1"/>
  <c r="E92" i="4"/>
  <c r="E91" i="4"/>
  <c r="E113" i="3"/>
  <c r="E131" i="3" s="1"/>
  <c r="D79" i="3"/>
  <c r="D107" i="3" s="1"/>
  <c r="D32" i="4"/>
  <c r="D31" i="2"/>
  <c r="D108" i="3"/>
  <c r="D113" i="3" s="1"/>
  <c r="D92" i="4"/>
  <c r="E32" i="4"/>
  <c r="E31" i="2"/>
  <c r="D31" i="4" l="1"/>
  <c r="D68" i="2"/>
  <c r="D67" i="2"/>
  <c r="D112" i="3"/>
  <c r="D130" i="3" s="1"/>
  <c r="E130" i="3"/>
  <c r="E68" i="2"/>
  <c r="E31" i="4"/>
  <c r="E67" i="2"/>
  <c r="E68" i="4" l="1"/>
  <c r="E80" i="2"/>
  <c r="E80" i="4"/>
  <c r="D67" i="4"/>
  <c r="D79" i="2"/>
  <c r="D79" i="4"/>
  <c r="D80" i="2"/>
  <c r="D68" i="4"/>
  <c r="D80" i="4"/>
  <c r="D131" i="3"/>
  <c r="E67" i="4"/>
  <c r="E79" i="2"/>
  <c r="E79" i="4"/>
  <c r="D108" i="2" l="1"/>
  <c r="E107" i="2"/>
  <c r="D107" i="2"/>
  <c r="E108" i="2"/>
  <c r="D107" i="4" l="1"/>
  <c r="D112" i="2"/>
  <c r="D108" i="4"/>
  <c r="D113" i="2"/>
  <c r="E108" i="4"/>
  <c r="E113" i="2"/>
  <c r="E112" i="2"/>
  <c r="E107" i="4"/>
  <c r="D112" i="4" l="1"/>
  <c r="D131" i="2"/>
  <c r="D130" i="2"/>
  <c r="D113" i="4"/>
  <c r="E130" i="2"/>
  <c r="E112" i="4"/>
  <c r="E113" i="4"/>
  <c r="E131" i="2"/>
  <c r="D130" i="4" l="1"/>
  <c r="D131" i="4"/>
  <c r="E131" i="4"/>
  <c r="E130" i="4"/>
</calcChain>
</file>

<file path=xl/sharedStrings.xml><?xml version="1.0" encoding="utf-8"?>
<sst xmlns="http://schemas.openxmlformats.org/spreadsheetml/2006/main" count="1165" uniqueCount="347">
  <si>
    <t>Образац:БУ-Д</t>
  </si>
  <si>
    <t>Назив друштва/субјекта:</t>
  </si>
  <si>
    <t>"НЕШКОВИЋ ОСИГУРАЊЕ" А.Д. Бијељина</t>
  </si>
  <si>
    <t>Ознака друштва/субјекта:</t>
  </si>
  <si>
    <t>РД-1</t>
  </si>
  <si>
    <t>Период за који се подаци достављају од:</t>
  </si>
  <si>
    <t>Период за који се подаци достављају до:</t>
  </si>
  <si>
    <t>Редни број:</t>
  </si>
  <si>
    <t>Саставио:</t>
  </si>
  <si>
    <t/>
  </si>
  <si>
    <t>Одговорно лице:</t>
  </si>
  <si>
    <t>Актуар:</t>
  </si>
  <si>
    <t>Датум попуњавања:</t>
  </si>
  <si>
    <t>Мјесто попуњавања:</t>
  </si>
  <si>
    <t>Контакт:</t>
  </si>
  <si>
    <t>Биланс успјеха</t>
  </si>
  <si>
    <t>КМ</t>
  </si>
  <si>
    <t>Износ</t>
  </si>
  <si>
    <t>Група рачуна, рачун</t>
  </si>
  <si>
    <t>Позиција</t>
  </si>
  <si>
    <t>Ознака АОП</t>
  </si>
  <si>
    <t>Текућа година</t>
  </si>
  <si>
    <t>Претходна година</t>
  </si>
  <si>
    <t>А. ПОСЛОВНИ ПРИХОДИ И РАСХОДИ
I - ПОСЛОВНИ ПРИХОДИ (202+208+209+210+211+212)</t>
  </si>
  <si>
    <t>201</t>
  </si>
  <si>
    <t>60</t>
  </si>
  <si>
    <t>1. Приходи од премије осигурања, саосигурања, реосигурања и ретроцесија животних осигурања (203 до 207)</t>
  </si>
  <si>
    <t>202</t>
  </si>
  <si>
    <t>600, 602, 605</t>
  </si>
  <si>
    <t>а) Приходи од премије осигурања, саосигурања, реосигурања и ретроцесија животних осигурања</t>
  </si>
  <si>
    <t>203</t>
  </si>
  <si>
    <t>601</t>
  </si>
  <si>
    <t>б) Приходи од премија добровољног пензијског осигурања</t>
  </si>
  <si>
    <t>204</t>
  </si>
  <si>
    <t>603</t>
  </si>
  <si>
    <t>в) Приходи по основу учешћа саосигурања и реосигурања у накнади штета животних осигурања</t>
  </si>
  <si>
    <t>205</t>
  </si>
  <si>
    <t>604</t>
  </si>
  <si>
    <t>г) Приходи од укидања и смањења резервисања животних осигурања, реосигурања и ретроцесија</t>
  </si>
  <si>
    <t>206</t>
  </si>
  <si>
    <t>606 до 609</t>
  </si>
  <si>
    <t>д) Остали приходи по основу животног осигурања</t>
  </si>
  <si>
    <t>207</t>
  </si>
  <si>
    <t>610 до 619</t>
  </si>
  <si>
    <t>2. Приходи од премијa осигурања, саосигурања, реосигурања и ретроцесија неживотних осигурања</t>
  </si>
  <si>
    <t>208</t>
  </si>
  <si>
    <t>620 до 629</t>
  </si>
  <si>
    <t>3. Приходи по основу учешћа саосигурања, реосигурања и ретроцесија у накнади штета неживотних осигурања</t>
  </si>
  <si>
    <t>209</t>
  </si>
  <si>
    <t>630 до 639</t>
  </si>
  <si>
    <t>4. Приходи од укидања и смањења резервисања неживотних осигурања</t>
  </si>
  <si>
    <t>210</t>
  </si>
  <si>
    <t>640 до 649</t>
  </si>
  <si>
    <t>5. Приходи од поврата пореских и других дажбина и приходи од премија, субвенција, дотација, донација и сл.</t>
  </si>
  <si>
    <t>211</t>
  </si>
  <si>
    <t>650 до 659</t>
  </si>
  <si>
    <t>6. Други пословни приходи</t>
  </si>
  <si>
    <t>212</t>
  </si>
  <si>
    <t>II - ПОСЛОВНИ РАСХОДИ (214+236)</t>
  </si>
  <si>
    <t>213</t>
  </si>
  <si>
    <t>1. Функционални расходи (215+225+231)</t>
  </si>
  <si>
    <t>214</t>
  </si>
  <si>
    <t>50</t>
  </si>
  <si>
    <t>1.1. Расходи за дугорочна резервисања и функционалне доприносе (216 до 224)</t>
  </si>
  <si>
    <t>215</t>
  </si>
  <si>
    <t>500</t>
  </si>
  <si>
    <t>а) Математичка резерва животних осигурања, осим добровољног пензијског осигурања</t>
  </si>
  <si>
    <t>216</t>
  </si>
  <si>
    <t>501</t>
  </si>
  <si>
    <t>б) Математичка резерва добровољног пензијског осигурања</t>
  </si>
  <si>
    <t>217</t>
  </si>
  <si>
    <t>502</t>
  </si>
  <si>
    <t>в) Допринос за превентиву</t>
  </si>
  <si>
    <t>218</t>
  </si>
  <si>
    <t>503</t>
  </si>
  <si>
    <t>г) Ватрогасни допринос</t>
  </si>
  <si>
    <t>219</t>
  </si>
  <si>
    <t>504</t>
  </si>
  <si>
    <t>д) Допринос Заштитном фонду</t>
  </si>
  <si>
    <t>220</t>
  </si>
  <si>
    <t>505</t>
  </si>
  <si>
    <t>ђ) Расходи за дугорочна резервисања за изравнање ризика</t>
  </si>
  <si>
    <t>221</t>
  </si>
  <si>
    <t>506</t>
  </si>
  <si>
    <t>е) Доприноси прописани посебним законима</t>
  </si>
  <si>
    <t>222</t>
  </si>
  <si>
    <t>507</t>
  </si>
  <si>
    <t>ж) Повећање других техничких резерви</t>
  </si>
  <si>
    <t>223</t>
  </si>
  <si>
    <t>509</t>
  </si>
  <si>
    <t>з) Остали расходи за дугорочна резервисања и функционалне доприносе</t>
  </si>
  <si>
    <t>224</t>
  </si>
  <si>
    <t>51</t>
  </si>
  <si>
    <t>1.2. Накнаде штета, уговорених износа и премија саосигурања и реосигурања (226 до 230)</t>
  </si>
  <si>
    <t>225</t>
  </si>
  <si>
    <t>510,513</t>
  </si>
  <si>
    <t>а) Накнаде штета, уговорених износа и удјела у штетама животних осигурања</t>
  </si>
  <si>
    <t>226</t>
  </si>
  <si>
    <t>511</t>
  </si>
  <si>
    <t>б) Накнаде штета и уговорених сума добровољног пензијског осигурања</t>
  </si>
  <si>
    <t>227</t>
  </si>
  <si>
    <t>512,514</t>
  </si>
  <si>
    <t>в) Расходи по основу премија и провизија саосигурања, реосигурања и ретроцесија животних осигурања</t>
  </si>
  <si>
    <t>228</t>
  </si>
  <si>
    <t>515, 516, 517</t>
  </si>
  <si>
    <t>г) Резервисања за штете, удјеле у штетама и остала резервисања по основу животних осигурања</t>
  </si>
  <si>
    <t>229</t>
  </si>
  <si>
    <t>518</t>
  </si>
  <si>
    <t>д) Расходи по основу бонуса и попуста животних осигурања</t>
  </si>
  <si>
    <t>230</t>
  </si>
  <si>
    <t>52</t>
  </si>
  <si>
    <t>1.3. Накнаде штета и остале накнаде неживотних осигурања (232 до 235)</t>
  </si>
  <si>
    <t>231</t>
  </si>
  <si>
    <t>520, 521, 522, 524</t>
  </si>
  <si>
    <t>а) Накнаде штета, осигураних сума, других уговорених износа и удјели у штетама неживотних осигурања</t>
  </si>
  <si>
    <t>232</t>
  </si>
  <si>
    <t>523,525</t>
  </si>
  <si>
    <t>б)  Расходи по основу премија и провизија саосигурања, реосигурања и ретроцесија неживотних осигурања</t>
  </si>
  <si>
    <t>233</t>
  </si>
  <si>
    <t>528</t>
  </si>
  <si>
    <t>в) Расходи по основу бонуса и попуста неживотних осигурања</t>
  </si>
  <si>
    <t>234</t>
  </si>
  <si>
    <t>526, 527, 529</t>
  </si>
  <si>
    <t>г) Резервисања за штете, удјеле у штети и остала резервисања по основу неживотних осигурања</t>
  </si>
  <si>
    <t>235</t>
  </si>
  <si>
    <t>2. Трошкови спровођења осигурања (237+240+246)</t>
  </si>
  <si>
    <t>236</t>
  </si>
  <si>
    <t>53</t>
  </si>
  <si>
    <t>2.1. Трошкови амортизације и резервисања (238+239)</t>
  </si>
  <si>
    <t>237</t>
  </si>
  <si>
    <t>530</t>
  </si>
  <si>
    <t>а) Трошкови амортизације</t>
  </si>
  <si>
    <t>238</t>
  </si>
  <si>
    <t>533 до 539</t>
  </si>
  <si>
    <t>б) Трошкови резервисања</t>
  </si>
  <si>
    <t>239</t>
  </si>
  <si>
    <t>54</t>
  </si>
  <si>
    <t>2.2. Трошкови материјала, енергије, услуга и нематеријални трошкови (241 до 245)</t>
  </si>
  <si>
    <t>240</t>
  </si>
  <si>
    <t>540</t>
  </si>
  <si>
    <t>а) Трошкови материјала, горива и енергије</t>
  </si>
  <si>
    <t>241</t>
  </si>
  <si>
    <t>541</t>
  </si>
  <si>
    <t>б) Трошкови провизија</t>
  </si>
  <si>
    <t>242</t>
  </si>
  <si>
    <t>542,543</t>
  </si>
  <si>
    <t>в) Трошкови производних услуга, рекламе и пропаганде</t>
  </si>
  <si>
    <t>243</t>
  </si>
  <si>
    <t>544, 545, 547, 548, 549</t>
  </si>
  <si>
    <t>г) Нематеријални трошкови</t>
  </si>
  <si>
    <t>244</t>
  </si>
  <si>
    <t>546</t>
  </si>
  <si>
    <t>д) Трошкови пореза и доприноса</t>
  </si>
  <si>
    <t>245</t>
  </si>
  <si>
    <t>55</t>
  </si>
  <si>
    <t>2.3. Трошкови зарада, накнада зарада и остали лични расходи (247+248)</t>
  </si>
  <si>
    <t>246</t>
  </si>
  <si>
    <t>550</t>
  </si>
  <si>
    <t>а) Трошкови бруто зарада и накнада зарада</t>
  </si>
  <si>
    <t>247</t>
  </si>
  <si>
    <t>552 до 559</t>
  </si>
  <si>
    <t>б) Остали лични расходи и накнаде</t>
  </si>
  <si>
    <t>248</t>
  </si>
  <si>
    <t>III - ПОСЛОВНИ ДОБИТАК (201-213)</t>
  </si>
  <si>
    <t>249</t>
  </si>
  <si>
    <t>IV - ПОСЛОВНИ ГУБИТАК (213-201)</t>
  </si>
  <si>
    <t>250</t>
  </si>
  <si>
    <t>66</t>
  </si>
  <si>
    <t>Б. ФИНАНСИЈСКИ ПРИХОДИ И РАСХОДИ 
I - ФИНАНАСИЈСКИ ПРИХОДИ (252 до 255)</t>
  </si>
  <si>
    <t>251</t>
  </si>
  <si>
    <t>660,661</t>
  </si>
  <si>
    <t>1. Финансијски приходи од матичних, зависних и осталих повезаних правних лица</t>
  </si>
  <si>
    <t>252</t>
  </si>
  <si>
    <t>662</t>
  </si>
  <si>
    <t>2. Приход од камата</t>
  </si>
  <si>
    <t>253</t>
  </si>
  <si>
    <t>663</t>
  </si>
  <si>
    <t>3. Позитивне курсне разлике</t>
  </si>
  <si>
    <t>254</t>
  </si>
  <si>
    <t>664,665,669</t>
  </si>
  <si>
    <t>4. Остали финансијски приходи</t>
  </si>
  <si>
    <t>255</t>
  </si>
  <si>
    <t>56</t>
  </si>
  <si>
    <t>II - ФИНАНСИЈСКИ РАСХОДИ (257 до 260)</t>
  </si>
  <si>
    <t>256</t>
  </si>
  <si>
    <t>560,561</t>
  </si>
  <si>
    <t>1. Финансијски расходи из односа са матичним, зависним и осталим повезаним правним лицима</t>
  </si>
  <si>
    <t>257</t>
  </si>
  <si>
    <t>562</t>
  </si>
  <si>
    <t>2. Расходи камата</t>
  </si>
  <si>
    <t>258</t>
  </si>
  <si>
    <t>563</t>
  </si>
  <si>
    <t>3. Негативне курсне разлике</t>
  </si>
  <si>
    <t>259</t>
  </si>
  <si>
    <t>564, 565, 569</t>
  </si>
  <si>
    <t>4. Остали финансијски расходи</t>
  </si>
  <si>
    <t>260</t>
  </si>
  <si>
    <t>III - ДОБИТАК РЕДОВНЕ АКТИВНОСТИ (249+251-256) или (251-256-250)</t>
  </si>
  <si>
    <t>261</t>
  </si>
  <si>
    <t>IV - ГУБИТАК РЕДОВНЕ АКТИВНОСТИ (250+256-251) или (256-251-249)</t>
  </si>
  <si>
    <t>262</t>
  </si>
  <si>
    <t>67</t>
  </si>
  <si>
    <t>В. ОСТАЛИ ПРИХОДИ И РАСХОДИ
I - ОСТАЛИ ПРИХОДИ (264 до 267)</t>
  </si>
  <si>
    <t>263</t>
  </si>
  <si>
    <t>670,671</t>
  </si>
  <si>
    <t>1. Добици од продаје нематеријалних средстава, некретнина, биолошких средстава, постројења и опреме и инвестиционих некретнина</t>
  </si>
  <si>
    <t>264</t>
  </si>
  <si>
    <t>672</t>
  </si>
  <si>
    <t>2. Добици од продаје учешћа и дугорочних хартија од вриједности</t>
  </si>
  <si>
    <t>265</t>
  </si>
  <si>
    <t>676</t>
  </si>
  <si>
    <t>3. Приходи по основу ефеката уговорене заштите од ризика</t>
  </si>
  <si>
    <t>266</t>
  </si>
  <si>
    <t>673, 674, 675, 677, 678, 679</t>
  </si>
  <si>
    <t>4. Остали приходи</t>
  </si>
  <si>
    <t>267</t>
  </si>
  <si>
    <t>57</t>
  </si>
  <si>
    <t>II - ОСТАЛИ РАСХОДИ (269 до 272)</t>
  </si>
  <si>
    <t>268</t>
  </si>
  <si>
    <t>570,571</t>
  </si>
  <si>
    <t xml:space="preserve">1. Губици по основу расходовања и продаје нематеријалних средстава, некретнина, билошких средстава, постројења, опреме и инвестиционих </t>
  </si>
  <si>
    <t>269</t>
  </si>
  <si>
    <t>572</t>
  </si>
  <si>
    <t>2. Губици по основу продаје учешћа у капиталу и хартија од вриједности</t>
  </si>
  <si>
    <t>270</t>
  </si>
  <si>
    <t>575</t>
  </si>
  <si>
    <t>3. Расходи по основу ефеката уговорене заштите од ризика</t>
  </si>
  <si>
    <t>271</t>
  </si>
  <si>
    <t>573, 574, 576, 577 и 579</t>
  </si>
  <si>
    <t>4. Остали расходи</t>
  </si>
  <si>
    <t>272</t>
  </si>
  <si>
    <t>III - ДОБИТАК ПО ОСНОВУ ОСТАЛИХ ПРИХОДА И РАСХОДА (263-268)</t>
  </si>
  <si>
    <t>273</t>
  </si>
  <si>
    <t>IV - ГУБИТАК ПО ОСНОВУ ОСТАЛИХ ПРИХОДА И РАСХОДА (268-263)</t>
  </si>
  <si>
    <t>274</t>
  </si>
  <si>
    <t>68</t>
  </si>
  <si>
    <t>Г. ПРИХОДИ И РАСХОДИ ОД УСКЛАЂИВАЊА ВРИЈЕДНОСТИ ИМОВИНЕ
I - ПРИХОДИ ОД УСКЛАЂИВАЊА ВРИЈЕДНОСТИ ИМОВИНЕ (276 до 278)</t>
  </si>
  <si>
    <t>275</t>
  </si>
  <si>
    <t>680, 681, 682</t>
  </si>
  <si>
    <t>1. Приходи од усклађивања вриједности нематеријалних средстава, некретнина, биолошких средстава, постројења, опреме и инвестиционих некретнина</t>
  </si>
  <si>
    <t>276</t>
  </si>
  <si>
    <t>683</t>
  </si>
  <si>
    <t>2. Приходи од усклађивања вриједности дугорочних финансијских пласмана и финансијских средстава расположивих за продају</t>
  </si>
  <si>
    <t>277</t>
  </si>
  <si>
    <t>684 до 689</t>
  </si>
  <si>
    <t>3. Остали приходи од усклађивања вриједности имовине</t>
  </si>
  <si>
    <t>278</t>
  </si>
  <si>
    <t>58</t>
  </si>
  <si>
    <t>II - РАСХОДИ ОД УСКЛАЂИВАЊА ВРИЈЕДНОСТИ ИМОВИНЕ (280 до 282)</t>
  </si>
  <si>
    <t>279</t>
  </si>
  <si>
    <t>580, 581, 582</t>
  </si>
  <si>
    <t>1. Обезврјеђење нематеријалних средстава, некретнина, постројења, опреме и инвестиционих некретнина</t>
  </si>
  <si>
    <t>280</t>
  </si>
  <si>
    <t>583</t>
  </si>
  <si>
    <t>2. Обезврјеђење дугорочних финансијских пласмана и финансијских средстава расположивих за продају</t>
  </si>
  <si>
    <t>281</t>
  </si>
  <si>
    <t>584 до 589</t>
  </si>
  <si>
    <t>3. Остали расходи по основу усклађивања вриједности имовине</t>
  </si>
  <si>
    <t>282</t>
  </si>
  <si>
    <t>III - ДОБИТАК  ПО ОСНОВУ УСКЛАЂИВАЊА ВРИЈЕДНОСТИ ИМОВИНЕ (275-279)</t>
  </si>
  <si>
    <t>283</t>
  </si>
  <si>
    <t>IV - ГУБИТАК  ПО ОСНОВУ УСКЛАЂИВАЊА ВРИЈЕДНОСТИ ИМОВИНЕ (279-275)</t>
  </si>
  <si>
    <t>284</t>
  </si>
  <si>
    <t>690</t>
  </si>
  <si>
    <t>Д. Добитак пословања које се обуставља</t>
  </si>
  <si>
    <t>285</t>
  </si>
  <si>
    <t>590</t>
  </si>
  <si>
    <t>Ђ. ГУБИТАК ПОСЛОВАЊА КОЈЕ СЕ ОБУСТАВЉА</t>
  </si>
  <si>
    <t>286</t>
  </si>
  <si>
    <t>691,692</t>
  </si>
  <si>
    <t>Е. Приходи по основу промјене рачуноводствених политика и исправке грешака из ранијих година</t>
  </si>
  <si>
    <t>287</t>
  </si>
  <si>
    <t>591,592</t>
  </si>
  <si>
    <t>Ж. Расходи по основу промјене рачуноводствених политика и исправке грешака из ранијих година</t>
  </si>
  <si>
    <t>288</t>
  </si>
  <si>
    <t>З. ДОБИТАК И ГУБИТАК ПРИЈЕ ОПОРЕЗИВАЊА
1. Добитак прије опорезивања (261+273+283+285+287-262-274-284-286-288)</t>
  </si>
  <si>
    <t>289</t>
  </si>
  <si>
    <t>2. Губитак прије опорезивања (262+274+284+286+288-261-273-283-285-287)</t>
  </si>
  <si>
    <t>290</t>
  </si>
  <si>
    <t>721</t>
  </si>
  <si>
    <t>И. ТЕКУЋИ И ОДЛОЖЕНИ ПОРЕЗ НА ДОБИТ
1. Порески расходи периода</t>
  </si>
  <si>
    <t>291</t>
  </si>
  <si>
    <t>дио 722</t>
  </si>
  <si>
    <t>2. Одложени порески расходи периода</t>
  </si>
  <si>
    <t>292</t>
  </si>
  <si>
    <t>3. Одложени порески приходи периода</t>
  </si>
  <si>
    <t>293</t>
  </si>
  <si>
    <t>Ј. НЕТО ДОБИТАК И НЕТО ГУБИТАК ПЕРИОДА
1. Нето добитак текуће године (289-290-291-292+293)</t>
  </si>
  <si>
    <t>294</t>
  </si>
  <si>
    <t>2. Нето губитак текуће године (290-289+291+292-293)</t>
  </si>
  <si>
    <t>295</t>
  </si>
  <si>
    <t>К. ОСТАЛИ ДОБИЦИ И ГУБИЦИ У ПЕРИОДУ
I - ДОБИЦИ УТВРЂЕНИ ДИРЕКТНО У КАПИТАЛУ (297 до 302)</t>
  </si>
  <si>
    <t>296</t>
  </si>
  <si>
    <t>1. Добици по основу смањења ревалоризационих резерви на сталним средствима, осим ХОВ расположивих за продају</t>
  </si>
  <si>
    <t>297</t>
  </si>
  <si>
    <t>2. Добици по основу промјене фер вриједности ХОВ расположивих за продају</t>
  </si>
  <si>
    <t>298</t>
  </si>
  <si>
    <t>3. Добици по основу превођења финансијских извјештаја иностраног пословања</t>
  </si>
  <si>
    <t>299</t>
  </si>
  <si>
    <t>4. Актуарски добици од планова дефинисаних примања</t>
  </si>
  <si>
    <t>300</t>
  </si>
  <si>
    <t>5. Ефективни дио добитака по основу заштите од ризика готовинских токова</t>
  </si>
  <si>
    <t>301</t>
  </si>
  <si>
    <t>6. Остали добици утврђени директно у капиталу</t>
  </si>
  <si>
    <t>302</t>
  </si>
  <si>
    <t>II - ГУБИЦИ УТВРЂЕНИ ДИРЕКТНО У КАПИТАЛУ (304 до 308)</t>
  </si>
  <si>
    <t>303</t>
  </si>
  <si>
    <t>1. Губици по основу промјене фер вриједности ХОВ расположивих за продају</t>
  </si>
  <si>
    <t>304</t>
  </si>
  <si>
    <t>2. Губици по основу превођења финансијских извјештаја иностраног пословања</t>
  </si>
  <si>
    <t>305</t>
  </si>
  <si>
    <t>3. Актуарски губици од планова дефинисаних примања</t>
  </si>
  <si>
    <t>306</t>
  </si>
  <si>
    <t>4. Ефективни дио губитака по основу заштите од ризика готовинских токова</t>
  </si>
  <si>
    <t>307</t>
  </si>
  <si>
    <t>5. Остали губици утврђени директно у капиталу</t>
  </si>
  <si>
    <t>308</t>
  </si>
  <si>
    <t>Л. ОСТАЛИ ДОБИЦИ ИЛИ ГУБИЦИ У ПЕРИОДУ (296-303) или (303-296)</t>
  </si>
  <si>
    <t>309</t>
  </si>
  <si>
    <t>Љ. ПОРЕЗ НА ДОБИТАК КОЈИ СЕ ОДНОСИ НА ОСТАЛЕ ДОБИТКЕ И ГУБИТКЕ</t>
  </si>
  <si>
    <t>310</t>
  </si>
  <si>
    <t>М. НЕТО РЕЗУЛТАТ ПО ОСНОВУ ОСТАЛИХ ДОБИТАКА И ГУБИТАКА У ПЕРИОДУ (309±310)</t>
  </si>
  <si>
    <t>311</t>
  </si>
  <si>
    <t>Н. УКУПАН НЕТО РЕЗУЛТАТ У ОБРАЧУНСКОМ ПЕРИОДУ
I - УКУПАН НЕТО ДОБИТАК У ОБРАЧУНСКОМ ПЕРИОДУ (294±311)</t>
  </si>
  <si>
    <t>312</t>
  </si>
  <si>
    <t>II - УКУПАН НЕТО ГУБИТАК У ОБРАЧУНСКОМ ПЕРИОДУ (295±311)</t>
  </si>
  <si>
    <t>313</t>
  </si>
  <si>
    <t>Дио нето добитка/губитка који припада већинским власницима</t>
  </si>
  <si>
    <t>314</t>
  </si>
  <si>
    <t>Дио нето добитка/губитка који припада мањинским власницима</t>
  </si>
  <si>
    <t>315</t>
  </si>
  <si>
    <t>Обична зарада по акцији</t>
  </si>
  <si>
    <t>316</t>
  </si>
  <si>
    <t>Разријеђена зарада по акцији</t>
  </si>
  <si>
    <t>317</t>
  </si>
  <si>
    <t>Просјечан број запослених по основу часова рада</t>
  </si>
  <si>
    <t>318</t>
  </si>
  <si>
    <t>Просјечан број запослених по основу стања на крају мјесеца</t>
  </si>
  <si>
    <t>319</t>
  </si>
  <si>
    <t>Напомена:</t>
  </si>
  <si>
    <t>БУ-Д-Н</t>
  </si>
  <si>
    <t>БУ-Д-Ж</t>
  </si>
  <si>
    <t>Ј.Шкиљевић</t>
  </si>
  <si>
    <t>Миленко Мишановић</t>
  </si>
  <si>
    <t>Вања Драгичевић</t>
  </si>
  <si>
    <t>Бијељина</t>
  </si>
  <si>
    <t>office@neskovicosiguranje.com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</si>
</sst>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d\.mm\.yyyy;@"/>
  </numFmts>
  <fonts count="11" x14ac:knownFonts="1">
    <font>
      <sz val="11"/>
      <color indexed="8"/>
      <name val="Calibri"/>
      <family val="2"/>
      <scheme val="minor"/>
    </font>
    <font>
      <b/>
      <sz val="14"/>
      <name val="Times New Roman"/>
    </font>
    <font>
      <sz val="11"/>
      <name val="Times New Roman"/>
    </font>
    <font>
      <sz val="8"/>
      <name val="Times New Roman"/>
    </font>
    <font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0" fillId="2" borderId="3" xfId="0" applyFill="1" applyBorder="1"/>
    <xf numFmtId="0" fontId="4" fillId="0" borderId="0" xfId="0" applyFont="1"/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64" fontId="4" fillId="0" borderId="1" xfId="0" applyNumberFormat="1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workbookViewId="0"/>
  </sheetViews>
  <sheetFormatPr defaultRowHeight="15" x14ac:dyDescent="0.25"/>
  <sheetData>
    <row r="1" spans="1:3" x14ac:dyDescent="0.25">
      <c r="A1">
        <v>105</v>
      </c>
      <c r="B1">
        <v>45394.449933877317</v>
      </c>
      <c r="C1">
        <v>45441.329308773784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9"/>
  <sheetViews>
    <sheetView tabSelected="1" topLeftCell="A118" workbookViewId="0">
      <selection activeCell="B138" sqref="B138:E138"/>
    </sheetView>
  </sheetViews>
  <sheetFormatPr defaultRowHeight="15" x14ac:dyDescent="0.25"/>
  <cols>
    <col min="1" max="1" width="9.140625" customWidth="1" collapsed="1"/>
    <col min="2" max="2" width="45.7109375" customWidth="1" collapsed="1"/>
    <col min="3" max="3" width="9.140625" customWidth="1" collapsed="1"/>
    <col min="4" max="5" width="20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4" t="s">
        <v>1</v>
      </c>
      <c r="B2" s="18"/>
      <c r="C2" s="29" t="s">
        <v>2</v>
      </c>
      <c r="D2" s="29" t="s">
        <v>2</v>
      </c>
      <c r="E2" s="29" t="s">
        <v>2</v>
      </c>
    </row>
    <row r="3" spans="1:5" x14ac:dyDescent="0.25">
      <c r="A3" s="24" t="s">
        <v>3</v>
      </c>
      <c r="B3" s="18"/>
      <c r="C3" s="29" t="s">
        <v>4</v>
      </c>
      <c r="D3" s="29" t="s">
        <v>4</v>
      </c>
      <c r="E3" s="29" t="s">
        <v>4</v>
      </c>
    </row>
    <row r="4" spans="1:5" x14ac:dyDescent="0.25">
      <c r="A4" s="24" t="s">
        <v>5</v>
      </c>
      <c r="B4" s="18"/>
      <c r="C4" s="27">
        <v>46023</v>
      </c>
      <c r="D4" s="27"/>
      <c r="E4" s="27"/>
    </row>
    <row r="5" spans="1:5" x14ac:dyDescent="0.25">
      <c r="A5" s="24" t="s">
        <v>6</v>
      </c>
      <c r="B5" s="18"/>
      <c r="C5" s="27">
        <v>46203</v>
      </c>
      <c r="D5" s="27"/>
      <c r="E5" s="27"/>
    </row>
    <row r="6" spans="1:5" x14ac:dyDescent="0.25">
      <c r="A6" s="24" t="s">
        <v>7</v>
      </c>
      <c r="B6" s="18"/>
      <c r="C6" s="28">
        <v>1</v>
      </c>
      <c r="D6" s="28"/>
      <c r="E6" s="28"/>
    </row>
    <row r="7" spans="1:5" x14ac:dyDescent="0.25">
      <c r="A7" s="24" t="s">
        <v>8</v>
      </c>
      <c r="B7" s="18"/>
      <c r="C7" s="25" t="s">
        <v>342</v>
      </c>
      <c r="D7" s="26" t="s">
        <v>9</v>
      </c>
      <c r="E7" s="26" t="s">
        <v>9</v>
      </c>
    </row>
    <row r="8" spans="1:5" x14ac:dyDescent="0.25">
      <c r="A8" s="24" t="s">
        <v>10</v>
      </c>
      <c r="B8" s="18"/>
      <c r="C8" s="25" t="s">
        <v>343</v>
      </c>
      <c r="D8" s="26" t="s">
        <v>9</v>
      </c>
      <c r="E8" s="26" t="s">
        <v>9</v>
      </c>
    </row>
    <row r="9" spans="1:5" x14ac:dyDescent="0.25">
      <c r="A9" s="24" t="s">
        <v>11</v>
      </c>
      <c r="B9" s="18"/>
      <c r="C9" s="25" t="s">
        <v>344</v>
      </c>
      <c r="D9" s="26" t="s">
        <v>9</v>
      </c>
      <c r="E9" s="26" t="s">
        <v>9</v>
      </c>
    </row>
    <row r="10" spans="1:5" x14ac:dyDescent="0.25">
      <c r="A10" s="24" t="s">
        <v>12</v>
      </c>
      <c r="B10" s="18"/>
      <c r="C10" s="27">
        <v>46226</v>
      </c>
      <c r="D10" s="27"/>
      <c r="E10" s="27"/>
    </row>
    <row r="11" spans="1:5" x14ac:dyDescent="0.25">
      <c r="A11" s="24" t="s">
        <v>13</v>
      </c>
      <c r="B11" s="18"/>
      <c r="C11" s="25" t="s">
        <v>345</v>
      </c>
      <c r="D11" s="26" t="s">
        <v>9</v>
      </c>
      <c r="E11" s="26" t="s">
        <v>9</v>
      </c>
    </row>
    <row r="12" spans="1:5" x14ac:dyDescent="0.25">
      <c r="A12" s="24" t="s">
        <v>14</v>
      </c>
      <c r="B12" s="18"/>
      <c r="C12" s="25" t="s">
        <v>346</v>
      </c>
      <c r="D12" s="26" t="s">
        <v>9</v>
      </c>
      <c r="E12" s="26" t="s">
        <v>9</v>
      </c>
    </row>
    <row r="13" spans="1:5" x14ac:dyDescent="0.25">
      <c r="A13" s="18"/>
      <c r="B13" s="18"/>
      <c r="C13" s="18"/>
      <c r="D13" s="18"/>
      <c r="E13" s="18"/>
    </row>
    <row r="14" spans="1:5" ht="35.1" customHeight="1" x14ac:dyDescent="0.25">
      <c r="A14" s="20" t="s">
        <v>15</v>
      </c>
      <c r="B14" s="18"/>
      <c r="C14" s="18"/>
      <c r="D14" s="18"/>
      <c r="E14" s="18"/>
    </row>
    <row r="15" spans="1:5" x14ac:dyDescent="0.25">
      <c r="A15" s="21" t="s">
        <v>16</v>
      </c>
      <c r="B15" s="18"/>
      <c r="C15" s="18"/>
      <c r="D15" s="18"/>
      <c r="E15" s="18"/>
    </row>
    <row r="16" spans="1:5" ht="39.950000000000003" customHeight="1" x14ac:dyDescent="0.25">
      <c r="A16" s="22" t="s">
        <v>18</v>
      </c>
      <c r="B16" s="22" t="s">
        <v>19</v>
      </c>
      <c r="C16" s="22" t="s">
        <v>20</v>
      </c>
      <c r="D16" s="22" t="s">
        <v>17</v>
      </c>
      <c r="E16" s="23"/>
    </row>
    <row r="17" spans="1:5" ht="54.95" customHeight="1" x14ac:dyDescent="0.25">
      <c r="A17" s="22" t="s">
        <v>18</v>
      </c>
      <c r="B17" s="22" t="s">
        <v>19</v>
      </c>
      <c r="C17" s="22" t="s">
        <v>20</v>
      </c>
      <c r="D17" s="2" t="s">
        <v>21</v>
      </c>
      <c r="E17" s="2" t="s">
        <v>22</v>
      </c>
    </row>
    <row r="18" spans="1:5" x14ac:dyDescent="0.25">
      <c r="A18" s="2">
        <v>1</v>
      </c>
      <c r="B18" s="2">
        <v>2</v>
      </c>
      <c r="C18" s="2">
        <v>3</v>
      </c>
      <c r="D18" s="2">
        <v>4</v>
      </c>
      <c r="E18" s="2">
        <v>5</v>
      </c>
    </row>
    <row r="19" spans="1:5" ht="21" x14ac:dyDescent="0.25">
      <c r="A19" s="3" t="s">
        <v>9</v>
      </c>
      <c r="B19" s="4" t="s">
        <v>23</v>
      </c>
      <c r="C19" s="3" t="s">
        <v>24</v>
      </c>
      <c r="D19" s="5">
        <f>D20+D26+D27+D28+D29+D30</f>
        <v>11657446</v>
      </c>
      <c r="E19" s="5">
        <f>E20+E26+E27+E28+E29+E30</f>
        <v>11181788</v>
      </c>
    </row>
    <row r="20" spans="1:5" ht="31.5" x14ac:dyDescent="0.25">
      <c r="A20" s="3" t="s">
        <v>25</v>
      </c>
      <c r="B20" s="4" t="s">
        <v>26</v>
      </c>
      <c r="C20" s="3" t="s">
        <v>27</v>
      </c>
      <c r="D20" s="5">
        <f>D21+D22+D23+D24+D25</f>
        <v>0</v>
      </c>
      <c r="E20" s="5">
        <f>E21+E22+E23+E24+E25</f>
        <v>0</v>
      </c>
    </row>
    <row r="21" spans="1:5" ht="22.5" x14ac:dyDescent="0.25">
      <c r="A21" s="7" t="s">
        <v>28</v>
      </c>
      <c r="B21" s="8" t="s">
        <v>29</v>
      </c>
      <c r="C21" s="7" t="s">
        <v>30</v>
      </c>
      <c r="D21" s="6"/>
      <c r="E21" s="6"/>
    </row>
    <row r="22" spans="1:5" x14ac:dyDescent="0.25">
      <c r="A22" s="7" t="s">
        <v>31</v>
      </c>
      <c r="B22" s="8" t="s">
        <v>32</v>
      </c>
      <c r="C22" s="7" t="s">
        <v>33</v>
      </c>
      <c r="D22" s="6"/>
      <c r="E22" s="6"/>
    </row>
    <row r="23" spans="1:5" ht="22.5" x14ac:dyDescent="0.25">
      <c r="A23" s="7" t="s">
        <v>34</v>
      </c>
      <c r="B23" s="8" t="s">
        <v>35</v>
      </c>
      <c r="C23" s="7" t="s">
        <v>36</v>
      </c>
      <c r="D23" s="6"/>
      <c r="E23" s="6"/>
    </row>
    <row r="24" spans="1:5" ht="22.5" x14ac:dyDescent="0.25">
      <c r="A24" s="7" t="s">
        <v>37</v>
      </c>
      <c r="B24" s="8" t="s">
        <v>38</v>
      </c>
      <c r="C24" s="7" t="s">
        <v>39</v>
      </c>
      <c r="D24" s="6"/>
      <c r="E24" s="6"/>
    </row>
    <row r="25" spans="1:5" x14ac:dyDescent="0.25">
      <c r="A25" s="7" t="s">
        <v>40</v>
      </c>
      <c r="B25" s="8" t="s">
        <v>41</v>
      </c>
      <c r="C25" s="7" t="s">
        <v>42</v>
      </c>
      <c r="D25" s="6"/>
      <c r="E25" s="6"/>
    </row>
    <row r="26" spans="1:5" ht="22.5" x14ac:dyDescent="0.25">
      <c r="A26" s="7" t="s">
        <v>43</v>
      </c>
      <c r="B26" s="8" t="s">
        <v>44</v>
      </c>
      <c r="C26" s="7" t="s">
        <v>45</v>
      </c>
      <c r="D26" s="6">
        <v>9767730</v>
      </c>
      <c r="E26" s="6">
        <v>10454456</v>
      </c>
    </row>
    <row r="27" spans="1:5" ht="22.5" x14ac:dyDescent="0.25">
      <c r="A27" s="7" t="s">
        <v>46</v>
      </c>
      <c r="B27" s="8" t="s">
        <v>47</v>
      </c>
      <c r="C27" s="7" t="s">
        <v>48</v>
      </c>
      <c r="D27" s="6"/>
      <c r="E27" s="6"/>
    </row>
    <row r="28" spans="1:5" ht="22.5" x14ac:dyDescent="0.25">
      <c r="A28" s="7" t="s">
        <v>49</v>
      </c>
      <c r="B28" s="8" t="s">
        <v>50</v>
      </c>
      <c r="C28" s="7" t="s">
        <v>51</v>
      </c>
      <c r="D28" s="6">
        <v>1201657</v>
      </c>
      <c r="E28" s="6"/>
    </row>
    <row r="29" spans="1:5" ht="22.5" x14ac:dyDescent="0.25">
      <c r="A29" s="7" t="s">
        <v>52</v>
      </c>
      <c r="B29" s="8" t="s">
        <v>53</v>
      </c>
      <c r="C29" s="7" t="s">
        <v>54</v>
      </c>
      <c r="D29" s="6">
        <v>33490</v>
      </c>
      <c r="E29" s="6">
        <v>22929</v>
      </c>
    </row>
    <row r="30" spans="1:5" x14ac:dyDescent="0.25">
      <c r="A30" s="7" t="s">
        <v>55</v>
      </c>
      <c r="B30" s="8" t="s">
        <v>56</v>
      </c>
      <c r="C30" s="7" t="s">
        <v>57</v>
      </c>
      <c r="D30" s="6">
        <v>654569</v>
      </c>
      <c r="E30" s="6">
        <v>704403</v>
      </c>
    </row>
    <row r="31" spans="1:5" x14ac:dyDescent="0.25">
      <c r="A31" s="3" t="s">
        <v>9</v>
      </c>
      <c r="B31" s="4" t="s">
        <v>58</v>
      </c>
      <c r="C31" s="3" t="s">
        <v>59</v>
      </c>
      <c r="D31" s="5">
        <f>D32+D54</f>
        <v>5649398</v>
      </c>
      <c r="E31" s="5">
        <f>E32+E54</f>
        <v>5448528</v>
      </c>
    </row>
    <row r="32" spans="1:5" x14ac:dyDescent="0.25">
      <c r="A32" s="3" t="s">
        <v>9</v>
      </c>
      <c r="B32" s="4" t="s">
        <v>60</v>
      </c>
      <c r="C32" s="3" t="s">
        <v>61</v>
      </c>
      <c r="D32" s="5">
        <f>D33+D43+D49</f>
        <v>3443137</v>
      </c>
      <c r="E32" s="5">
        <f>E33+E43+E49</f>
        <v>3631656</v>
      </c>
    </row>
    <row r="33" spans="1:5" ht="21" x14ac:dyDescent="0.25">
      <c r="A33" s="3" t="s">
        <v>62</v>
      </c>
      <c r="B33" s="4" t="s">
        <v>63</v>
      </c>
      <c r="C33" s="3" t="s">
        <v>64</v>
      </c>
      <c r="D33" s="5">
        <f>D34+D35+D36+D37+D38+D39+D40+D41+D42</f>
        <v>92222</v>
      </c>
      <c r="E33" s="5">
        <f>E34+E35+E36+E37+E38+E39+E40+E41+E42</f>
        <v>95632</v>
      </c>
    </row>
    <row r="34" spans="1:5" ht="22.5" x14ac:dyDescent="0.25">
      <c r="A34" s="7" t="s">
        <v>65</v>
      </c>
      <c r="B34" s="8" t="s">
        <v>66</v>
      </c>
      <c r="C34" s="7" t="s">
        <v>67</v>
      </c>
      <c r="D34" s="6"/>
      <c r="E34" s="6"/>
    </row>
    <row r="35" spans="1:5" x14ac:dyDescent="0.25">
      <c r="A35" s="7" t="s">
        <v>68</v>
      </c>
      <c r="B35" s="8" t="s">
        <v>69</v>
      </c>
      <c r="C35" s="7" t="s">
        <v>70</v>
      </c>
      <c r="D35" s="6"/>
      <c r="E35" s="6"/>
    </row>
    <row r="36" spans="1:5" x14ac:dyDescent="0.25">
      <c r="A36" s="7" t="s">
        <v>71</v>
      </c>
      <c r="B36" s="8" t="s">
        <v>72</v>
      </c>
      <c r="C36" s="7" t="s">
        <v>73</v>
      </c>
      <c r="D36" s="6">
        <v>10172</v>
      </c>
      <c r="E36" s="6">
        <v>10204</v>
      </c>
    </row>
    <row r="37" spans="1:5" x14ac:dyDescent="0.25">
      <c r="A37" s="7" t="s">
        <v>74</v>
      </c>
      <c r="B37" s="8" t="s">
        <v>75</v>
      </c>
      <c r="C37" s="7" t="s">
        <v>76</v>
      </c>
      <c r="D37" s="6">
        <v>3497</v>
      </c>
      <c r="E37" s="6">
        <v>3354</v>
      </c>
    </row>
    <row r="38" spans="1:5" x14ac:dyDescent="0.25">
      <c r="A38" s="7" t="s">
        <v>77</v>
      </c>
      <c r="B38" s="8" t="s">
        <v>78</v>
      </c>
      <c r="C38" s="7" t="s">
        <v>79</v>
      </c>
      <c r="D38" s="6">
        <v>40879</v>
      </c>
      <c r="E38" s="6">
        <v>46191</v>
      </c>
    </row>
    <row r="39" spans="1:5" x14ac:dyDescent="0.25">
      <c r="A39" s="7" t="s">
        <v>80</v>
      </c>
      <c r="B39" s="8" t="s">
        <v>81</v>
      </c>
      <c r="C39" s="7" t="s">
        <v>82</v>
      </c>
      <c r="D39" s="6"/>
      <c r="E39" s="6"/>
    </row>
    <row r="40" spans="1:5" x14ac:dyDescent="0.25">
      <c r="A40" s="7" t="s">
        <v>83</v>
      </c>
      <c r="B40" s="8" t="s">
        <v>84</v>
      </c>
      <c r="C40" s="7" t="s">
        <v>85</v>
      </c>
      <c r="D40" s="6"/>
      <c r="E40" s="6"/>
    </row>
    <row r="41" spans="1:5" x14ac:dyDescent="0.25">
      <c r="A41" s="7" t="s">
        <v>86</v>
      </c>
      <c r="B41" s="8" t="s">
        <v>87</v>
      </c>
      <c r="C41" s="7" t="s">
        <v>88</v>
      </c>
      <c r="D41" s="6"/>
      <c r="E41" s="6"/>
    </row>
    <row r="42" spans="1:5" ht="22.5" x14ac:dyDescent="0.25">
      <c r="A42" s="7" t="s">
        <v>89</v>
      </c>
      <c r="B42" s="8" t="s">
        <v>90</v>
      </c>
      <c r="C42" s="7" t="s">
        <v>91</v>
      </c>
      <c r="D42" s="6">
        <v>37674</v>
      </c>
      <c r="E42" s="6">
        <v>35883</v>
      </c>
    </row>
    <row r="43" spans="1:5" ht="21" x14ac:dyDescent="0.25">
      <c r="A43" s="3" t="s">
        <v>92</v>
      </c>
      <c r="B43" s="4" t="s">
        <v>93</v>
      </c>
      <c r="C43" s="3" t="s">
        <v>94</v>
      </c>
      <c r="D43" s="5">
        <f>D44+D45+D46+D47+D48</f>
        <v>0</v>
      </c>
      <c r="E43" s="5">
        <f>E44+E45+E46+E47+E48</f>
        <v>0</v>
      </c>
    </row>
    <row r="44" spans="1:5" ht="22.5" x14ac:dyDescent="0.25">
      <c r="A44" s="7" t="s">
        <v>95</v>
      </c>
      <c r="B44" s="8" t="s">
        <v>96</v>
      </c>
      <c r="C44" s="7" t="s">
        <v>97</v>
      </c>
      <c r="D44" s="6"/>
      <c r="E44" s="6"/>
    </row>
    <row r="45" spans="1:5" ht="22.5" x14ac:dyDescent="0.25">
      <c r="A45" s="7" t="s">
        <v>98</v>
      </c>
      <c r="B45" s="8" t="s">
        <v>99</v>
      </c>
      <c r="C45" s="7" t="s">
        <v>100</v>
      </c>
      <c r="D45" s="6"/>
      <c r="E45" s="6"/>
    </row>
    <row r="46" spans="1:5" ht="22.5" x14ac:dyDescent="0.25">
      <c r="A46" s="7" t="s">
        <v>101</v>
      </c>
      <c r="B46" s="8" t="s">
        <v>102</v>
      </c>
      <c r="C46" s="7" t="s">
        <v>103</v>
      </c>
      <c r="D46" s="6"/>
      <c r="E46" s="6"/>
    </row>
    <row r="47" spans="1:5" ht="22.5" x14ac:dyDescent="0.25">
      <c r="A47" s="7" t="s">
        <v>104</v>
      </c>
      <c r="B47" s="8" t="s">
        <v>105</v>
      </c>
      <c r="C47" s="7" t="s">
        <v>106</v>
      </c>
      <c r="D47" s="6"/>
      <c r="E47" s="6"/>
    </row>
    <row r="48" spans="1:5" x14ac:dyDescent="0.25">
      <c r="A48" s="7" t="s">
        <v>107</v>
      </c>
      <c r="B48" s="8" t="s">
        <v>108</v>
      </c>
      <c r="C48" s="7" t="s">
        <v>109</v>
      </c>
      <c r="D48" s="6"/>
      <c r="E48" s="6"/>
    </row>
    <row r="49" spans="1:5" ht="21" x14ac:dyDescent="0.25">
      <c r="A49" s="3" t="s">
        <v>110</v>
      </c>
      <c r="B49" s="4" t="s">
        <v>111</v>
      </c>
      <c r="C49" s="3" t="s">
        <v>112</v>
      </c>
      <c r="D49" s="5">
        <f>D50+D51+D52+D53</f>
        <v>3350915</v>
      </c>
      <c r="E49" s="5">
        <f>E50+E51+E52+E53</f>
        <v>3536024</v>
      </c>
    </row>
    <row r="50" spans="1:5" ht="22.5" x14ac:dyDescent="0.25">
      <c r="A50" s="7" t="s">
        <v>113</v>
      </c>
      <c r="B50" s="8" t="s">
        <v>114</v>
      </c>
      <c r="C50" s="7" t="s">
        <v>115</v>
      </c>
      <c r="D50" s="6">
        <v>3177102</v>
      </c>
      <c r="E50" s="6">
        <v>2887886</v>
      </c>
    </row>
    <row r="51" spans="1:5" ht="22.5" x14ac:dyDescent="0.25">
      <c r="A51" s="7" t="s">
        <v>116</v>
      </c>
      <c r="B51" s="8" t="s">
        <v>117</v>
      </c>
      <c r="C51" s="7" t="s">
        <v>118</v>
      </c>
      <c r="D51" s="6">
        <v>173813</v>
      </c>
      <c r="E51" s="6">
        <v>176486</v>
      </c>
    </row>
    <row r="52" spans="1:5" ht="22.5" x14ac:dyDescent="0.25">
      <c r="A52" s="7" t="s">
        <v>119</v>
      </c>
      <c r="B52" s="8" t="s">
        <v>120</v>
      </c>
      <c r="C52" s="7" t="s">
        <v>121</v>
      </c>
      <c r="D52" s="6"/>
      <c r="E52" s="6"/>
    </row>
    <row r="53" spans="1:5" ht="22.5" x14ac:dyDescent="0.25">
      <c r="A53" s="7" t="s">
        <v>122</v>
      </c>
      <c r="B53" s="8" t="s">
        <v>123</v>
      </c>
      <c r="C53" s="7" t="s">
        <v>124</v>
      </c>
      <c r="D53" s="6"/>
      <c r="E53" s="6">
        <v>471652</v>
      </c>
    </row>
    <row r="54" spans="1:5" x14ac:dyDescent="0.25">
      <c r="A54" s="3" t="s">
        <v>9</v>
      </c>
      <c r="B54" s="4" t="s">
        <v>125</v>
      </c>
      <c r="C54" s="3" t="s">
        <v>126</v>
      </c>
      <c r="D54" s="5">
        <f>D55+D58+D64</f>
        <v>2206261</v>
      </c>
      <c r="E54" s="5">
        <f>E55+E58+E64</f>
        <v>1816872</v>
      </c>
    </row>
    <row r="55" spans="1:5" x14ac:dyDescent="0.25">
      <c r="A55" s="3" t="s">
        <v>127</v>
      </c>
      <c r="B55" s="4" t="s">
        <v>128</v>
      </c>
      <c r="C55" s="3" t="s">
        <v>129</v>
      </c>
      <c r="D55" s="5">
        <f>D56+D57</f>
        <v>148066</v>
      </c>
      <c r="E55" s="5">
        <f>E56+E57</f>
        <v>143983</v>
      </c>
    </row>
    <row r="56" spans="1:5" x14ac:dyDescent="0.25">
      <c r="A56" s="7" t="s">
        <v>130</v>
      </c>
      <c r="B56" s="8" t="s">
        <v>131</v>
      </c>
      <c r="C56" s="7" t="s">
        <v>132</v>
      </c>
      <c r="D56" s="6">
        <v>148066</v>
      </c>
      <c r="E56" s="6">
        <v>143983</v>
      </c>
    </row>
    <row r="57" spans="1:5" x14ac:dyDescent="0.25">
      <c r="A57" s="7" t="s">
        <v>133</v>
      </c>
      <c r="B57" s="8" t="s">
        <v>134</v>
      </c>
      <c r="C57" s="7" t="s">
        <v>135</v>
      </c>
      <c r="D57" s="6"/>
      <c r="E57" s="6"/>
    </row>
    <row r="58" spans="1:5" ht="21" x14ac:dyDescent="0.25">
      <c r="A58" s="3" t="s">
        <v>136</v>
      </c>
      <c r="B58" s="4" t="s">
        <v>137</v>
      </c>
      <c r="C58" s="3" t="s">
        <v>138</v>
      </c>
      <c r="D58" s="5">
        <f>D59+D60+D61+D62+D63</f>
        <v>938098</v>
      </c>
      <c r="E58" s="5">
        <f>E59+E60+E61+E62+E63</f>
        <v>754876</v>
      </c>
    </row>
    <row r="59" spans="1:5" x14ac:dyDescent="0.25">
      <c r="A59" s="7" t="s">
        <v>139</v>
      </c>
      <c r="B59" s="8" t="s">
        <v>140</v>
      </c>
      <c r="C59" s="7" t="s">
        <v>141</v>
      </c>
      <c r="D59" s="6">
        <v>283501</v>
      </c>
      <c r="E59" s="6">
        <v>273814</v>
      </c>
    </row>
    <row r="60" spans="1:5" x14ac:dyDescent="0.25">
      <c r="A60" s="7" t="s">
        <v>142</v>
      </c>
      <c r="B60" s="8" t="s">
        <v>143</v>
      </c>
      <c r="C60" s="7" t="s">
        <v>144</v>
      </c>
      <c r="D60" s="6">
        <v>11063</v>
      </c>
      <c r="E60" s="6"/>
    </row>
    <row r="61" spans="1:5" x14ac:dyDescent="0.25">
      <c r="A61" s="7" t="s">
        <v>145</v>
      </c>
      <c r="B61" s="8" t="s">
        <v>146</v>
      </c>
      <c r="C61" s="7" t="s">
        <v>147</v>
      </c>
      <c r="D61" s="6">
        <v>23467</v>
      </c>
      <c r="E61" s="6">
        <v>21659</v>
      </c>
    </row>
    <row r="62" spans="1:5" ht="33.75" x14ac:dyDescent="0.25">
      <c r="A62" s="7" t="s">
        <v>148</v>
      </c>
      <c r="B62" s="8" t="s">
        <v>149</v>
      </c>
      <c r="C62" s="7" t="s">
        <v>150</v>
      </c>
      <c r="D62" s="6">
        <v>551679</v>
      </c>
      <c r="E62" s="6">
        <v>396076</v>
      </c>
    </row>
    <row r="63" spans="1:5" x14ac:dyDescent="0.25">
      <c r="A63" s="7" t="s">
        <v>151</v>
      </c>
      <c r="B63" s="8" t="s">
        <v>152</v>
      </c>
      <c r="C63" s="7" t="s">
        <v>153</v>
      </c>
      <c r="D63" s="6">
        <v>68388</v>
      </c>
      <c r="E63" s="6">
        <v>63327</v>
      </c>
    </row>
    <row r="64" spans="1:5" ht="21" x14ac:dyDescent="0.25">
      <c r="A64" s="3" t="s">
        <v>154</v>
      </c>
      <c r="B64" s="4" t="s">
        <v>155</v>
      </c>
      <c r="C64" s="3" t="s">
        <v>156</v>
      </c>
      <c r="D64" s="5">
        <f>D65+D66</f>
        <v>1120097</v>
      </c>
      <c r="E64" s="5">
        <f>E65+E66</f>
        <v>918013</v>
      </c>
    </row>
    <row r="65" spans="1:5" x14ac:dyDescent="0.25">
      <c r="A65" s="7" t="s">
        <v>157</v>
      </c>
      <c r="B65" s="8" t="s">
        <v>158</v>
      </c>
      <c r="C65" s="7" t="s">
        <v>159</v>
      </c>
      <c r="D65" s="6">
        <v>1076586</v>
      </c>
      <c r="E65" s="6">
        <v>888457</v>
      </c>
    </row>
    <row r="66" spans="1:5" x14ac:dyDescent="0.25">
      <c r="A66" s="7" t="s">
        <v>160</v>
      </c>
      <c r="B66" s="8" t="s">
        <v>161</v>
      </c>
      <c r="C66" s="7" t="s">
        <v>162</v>
      </c>
      <c r="D66" s="6">
        <v>43511</v>
      </c>
      <c r="E66" s="6">
        <v>29556</v>
      </c>
    </row>
    <row r="67" spans="1:5" x14ac:dyDescent="0.25">
      <c r="A67" s="3" t="s">
        <v>9</v>
      </c>
      <c r="B67" s="4" t="s">
        <v>163</v>
      </c>
      <c r="C67" s="3" t="s">
        <v>164</v>
      </c>
      <c r="D67" s="5">
        <f>IF((D19-D31)&gt;0,D19-D31,0)</f>
        <v>6008048</v>
      </c>
      <c r="E67" s="5">
        <f>IF((E19-E31)&gt;0,E19-E31,0)</f>
        <v>5733260</v>
      </c>
    </row>
    <row r="68" spans="1:5" x14ac:dyDescent="0.25">
      <c r="A68" s="3" t="s">
        <v>9</v>
      </c>
      <c r="B68" s="4" t="s">
        <v>165</v>
      </c>
      <c r="C68" s="3" t="s">
        <v>166</v>
      </c>
      <c r="D68" s="5">
        <f>IF((D31-D19)&gt;0,D31-D19,0)</f>
        <v>0</v>
      </c>
      <c r="E68" s="5">
        <f>IF((E31-E19)&gt;0,E31-E19,0)</f>
        <v>0</v>
      </c>
    </row>
    <row r="69" spans="1:5" ht="21" x14ac:dyDescent="0.25">
      <c r="A69" s="3" t="s">
        <v>167</v>
      </c>
      <c r="B69" s="4" t="s">
        <v>168</v>
      </c>
      <c r="C69" s="3" t="s">
        <v>169</v>
      </c>
      <c r="D69" s="5">
        <f>D70+D71+D72+D73</f>
        <v>485842</v>
      </c>
      <c r="E69" s="5">
        <f>E70+E71+E72+E73</f>
        <v>379523</v>
      </c>
    </row>
    <row r="70" spans="1:5" ht="22.5" x14ac:dyDescent="0.25">
      <c r="A70" s="7" t="s">
        <v>170</v>
      </c>
      <c r="B70" s="8" t="s">
        <v>171</v>
      </c>
      <c r="C70" s="7" t="s">
        <v>172</v>
      </c>
      <c r="D70" s="6">
        <v>148480</v>
      </c>
      <c r="E70" s="6">
        <v>162032</v>
      </c>
    </row>
    <row r="71" spans="1:5" x14ac:dyDescent="0.25">
      <c r="A71" s="7" t="s">
        <v>173</v>
      </c>
      <c r="B71" s="8" t="s">
        <v>174</v>
      </c>
      <c r="C71" s="7" t="s">
        <v>175</v>
      </c>
      <c r="D71" s="6">
        <v>240766</v>
      </c>
      <c r="E71" s="6">
        <v>217304</v>
      </c>
    </row>
    <row r="72" spans="1:5" x14ac:dyDescent="0.25">
      <c r="A72" s="7" t="s">
        <v>176</v>
      </c>
      <c r="B72" s="8" t="s">
        <v>177</v>
      </c>
      <c r="C72" s="7" t="s">
        <v>178</v>
      </c>
      <c r="D72" s="6">
        <v>96551</v>
      </c>
      <c r="E72" s="6">
        <v>59</v>
      </c>
    </row>
    <row r="73" spans="1:5" ht="22.5" x14ac:dyDescent="0.25">
      <c r="A73" s="7" t="s">
        <v>179</v>
      </c>
      <c r="B73" s="8" t="s">
        <v>180</v>
      </c>
      <c r="C73" s="7" t="s">
        <v>181</v>
      </c>
      <c r="D73" s="6">
        <v>45</v>
      </c>
      <c r="E73" s="6">
        <v>128</v>
      </c>
    </row>
    <row r="74" spans="1:5" x14ac:dyDescent="0.25">
      <c r="A74" s="3" t="s">
        <v>182</v>
      </c>
      <c r="B74" s="4" t="s">
        <v>183</v>
      </c>
      <c r="C74" s="3" t="s">
        <v>184</v>
      </c>
      <c r="D74" s="5">
        <f>D75+D76+D77+D78</f>
        <v>46745</v>
      </c>
      <c r="E74" s="5">
        <f>E75+E76+E77+E78</f>
        <v>219682</v>
      </c>
    </row>
    <row r="75" spans="1:5" ht="22.5" x14ac:dyDescent="0.25">
      <c r="A75" s="7" t="s">
        <v>185</v>
      </c>
      <c r="B75" s="8" t="s">
        <v>186</v>
      </c>
      <c r="C75" s="7" t="s">
        <v>187</v>
      </c>
      <c r="D75" s="6"/>
      <c r="E75" s="6"/>
    </row>
    <row r="76" spans="1:5" x14ac:dyDescent="0.25">
      <c r="A76" s="7" t="s">
        <v>188</v>
      </c>
      <c r="B76" s="8" t="s">
        <v>189</v>
      </c>
      <c r="C76" s="7" t="s">
        <v>190</v>
      </c>
      <c r="D76" s="6">
        <v>3309</v>
      </c>
      <c r="E76" s="6">
        <v>4176</v>
      </c>
    </row>
    <row r="77" spans="1:5" x14ac:dyDescent="0.25">
      <c r="A77" s="7" t="s">
        <v>191</v>
      </c>
      <c r="B77" s="8" t="s">
        <v>192</v>
      </c>
      <c r="C77" s="7" t="s">
        <v>193</v>
      </c>
      <c r="D77" s="6">
        <v>43432</v>
      </c>
      <c r="E77" s="6">
        <v>215500</v>
      </c>
    </row>
    <row r="78" spans="1:5" ht="22.5" x14ac:dyDescent="0.25">
      <c r="A78" s="7" t="s">
        <v>194</v>
      </c>
      <c r="B78" s="8" t="s">
        <v>195</v>
      </c>
      <c r="C78" s="7" t="s">
        <v>196</v>
      </c>
      <c r="D78" s="6">
        <v>4</v>
      </c>
      <c r="E78" s="6">
        <v>6</v>
      </c>
    </row>
    <row r="79" spans="1:5" ht="21" x14ac:dyDescent="0.25">
      <c r="A79" s="3" t="s">
        <v>9</v>
      </c>
      <c r="B79" s="4" t="s">
        <v>197</v>
      </c>
      <c r="C79" s="3" t="s">
        <v>198</v>
      </c>
      <c r="D79" s="5">
        <f>IF((D67-D68+D69-D74)&gt;0,D67-D68+D69-D74,0)</f>
        <v>6447145</v>
      </c>
      <c r="E79" s="5">
        <f>IF((E67-E68+E69-E74)&gt;0,E67-E68+E69-E74,0)</f>
        <v>5893101</v>
      </c>
    </row>
    <row r="80" spans="1:5" ht="21" x14ac:dyDescent="0.25">
      <c r="A80" s="3" t="s">
        <v>9</v>
      </c>
      <c r="B80" s="4" t="s">
        <v>199</v>
      </c>
      <c r="C80" s="3" t="s">
        <v>200</v>
      </c>
      <c r="D80" s="5">
        <f>IF((D68-D67+D74-D69)&gt;0,D68-D67+D74-D69,0)</f>
        <v>0</v>
      </c>
      <c r="E80" s="5">
        <f>IF((E68-E67+E74-E69)&gt;0,E68-E67+E74-E69,0)</f>
        <v>0</v>
      </c>
    </row>
    <row r="81" spans="1:5" ht="21" x14ac:dyDescent="0.25">
      <c r="A81" s="3" t="s">
        <v>201</v>
      </c>
      <c r="B81" s="4" t="s">
        <v>202</v>
      </c>
      <c r="C81" s="3" t="s">
        <v>203</v>
      </c>
      <c r="D81" s="5">
        <f>D82+D83+D84+D85</f>
        <v>27155</v>
      </c>
      <c r="E81" s="5">
        <f>E82+E83+E84+E85</f>
        <v>10747</v>
      </c>
    </row>
    <row r="82" spans="1:5" ht="33.75" x14ac:dyDescent="0.25">
      <c r="A82" s="7" t="s">
        <v>204</v>
      </c>
      <c r="B82" s="8" t="s">
        <v>205</v>
      </c>
      <c r="C82" s="7" t="s">
        <v>206</v>
      </c>
      <c r="D82" s="6"/>
      <c r="E82" s="6">
        <v>256</v>
      </c>
    </row>
    <row r="83" spans="1:5" ht="22.5" x14ac:dyDescent="0.25">
      <c r="A83" s="7" t="s">
        <v>207</v>
      </c>
      <c r="B83" s="8" t="s">
        <v>208</v>
      </c>
      <c r="C83" s="7" t="s">
        <v>209</v>
      </c>
      <c r="D83" s="6">
        <v>16591</v>
      </c>
      <c r="E83" s="6"/>
    </row>
    <row r="84" spans="1:5" x14ac:dyDescent="0.25">
      <c r="A84" s="7" t="s">
        <v>210</v>
      </c>
      <c r="B84" s="8" t="s">
        <v>211</v>
      </c>
      <c r="C84" s="7" t="s">
        <v>212</v>
      </c>
      <c r="D84" s="6"/>
      <c r="E84" s="6"/>
    </row>
    <row r="85" spans="1:5" ht="33.75" x14ac:dyDescent="0.25">
      <c r="A85" s="7" t="s">
        <v>213</v>
      </c>
      <c r="B85" s="8" t="s">
        <v>214</v>
      </c>
      <c r="C85" s="7" t="s">
        <v>215</v>
      </c>
      <c r="D85" s="6">
        <v>10564</v>
      </c>
      <c r="E85" s="6">
        <v>10491</v>
      </c>
    </row>
    <row r="86" spans="1:5" x14ac:dyDescent="0.25">
      <c r="A86" s="3" t="s">
        <v>216</v>
      </c>
      <c r="B86" s="4" t="s">
        <v>217</v>
      </c>
      <c r="C86" s="3" t="s">
        <v>218</v>
      </c>
      <c r="D86" s="5">
        <f>D87+D88+D89+D90</f>
        <v>53673</v>
      </c>
      <c r="E86" s="5">
        <f>E87+E88+E89+E90</f>
        <v>29946</v>
      </c>
    </row>
    <row r="87" spans="1:5" ht="33.75" x14ac:dyDescent="0.25">
      <c r="A87" s="7" t="s">
        <v>219</v>
      </c>
      <c r="B87" s="8" t="s">
        <v>220</v>
      </c>
      <c r="C87" s="7" t="s">
        <v>221</v>
      </c>
      <c r="D87" s="6"/>
      <c r="E87" s="6"/>
    </row>
    <row r="88" spans="1:5" ht="22.5" x14ac:dyDescent="0.25">
      <c r="A88" s="7" t="s">
        <v>222</v>
      </c>
      <c r="B88" s="8" t="s">
        <v>223</v>
      </c>
      <c r="C88" s="7" t="s">
        <v>224</v>
      </c>
      <c r="D88" s="6">
        <v>49</v>
      </c>
      <c r="E88" s="6">
        <v>2276</v>
      </c>
    </row>
    <row r="89" spans="1:5" x14ac:dyDescent="0.25">
      <c r="A89" s="7" t="s">
        <v>225</v>
      </c>
      <c r="B89" s="8" t="s">
        <v>226</v>
      </c>
      <c r="C89" s="7" t="s">
        <v>227</v>
      </c>
      <c r="D89" s="6"/>
      <c r="E89" s="6"/>
    </row>
    <row r="90" spans="1:5" ht="33.75" x14ac:dyDescent="0.25">
      <c r="A90" s="7" t="s">
        <v>228</v>
      </c>
      <c r="B90" s="8" t="s">
        <v>229</v>
      </c>
      <c r="C90" s="7" t="s">
        <v>230</v>
      </c>
      <c r="D90" s="6">
        <v>53624</v>
      </c>
      <c r="E90" s="6">
        <v>27670</v>
      </c>
    </row>
    <row r="91" spans="1:5" ht="21" x14ac:dyDescent="0.25">
      <c r="A91" s="3" t="s">
        <v>9</v>
      </c>
      <c r="B91" s="4" t="s">
        <v>231</v>
      </c>
      <c r="C91" s="3" t="s">
        <v>232</v>
      </c>
      <c r="D91" s="5">
        <f>IF((D81-D86)&gt;0,D81-D86,0)</f>
        <v>0</v>
      </c>
      <c r="E91" s="5">
        <f>IF((E81-E86)&gt;0,E81-E86,0)</f>
        <v>0</v>
      </c>
    </row>
    <row r="92" spans="1:5" ht="21" x14ac:dyDescent="0.25">
      <c r="A92" s="3" t="s">
        <v>9</v>
      </c>
      <c r="B92" s="4" t="s">
        <v>233</v>
      </c>
      <c r="C92" s="3" t="s">
        <v>234</v>
      </c>
      <c r="D92" s="5">
        <f>IF((D86-D81)&gt;0,D86-D81,0)</f>
        <v>26518</v>
      </c>
      <c r="E92" s="5">
        <f>IF((E86-E81)&gt;0,E86-E81,0)</f>
        <v>19199</v>
      </c>
    </row>
    <row r="93" spans="1:5" ht="42" x14ac:dyDescent="0.25">
      <c r="A93" s="3" t="s">
        <v>235</v>
      </c>
      <c r="B93" s="4" t="s">
        <v>236</v>
      </c>
      <c r="C93" s="3" t="s">
        <v>237</v>
      </c>
      <c r="D93" s="5">
        <f>D94+D95+D96</f>
        <v>0</v>
      </c>
      <c r="E93" s="5">
        <f>E94+E95+E96</f>
        <v>0</v>
      </c>
    </row>
    <row r="94" spans="1:5" ht="33.75" x14ac:dyDescent="0.25">
      <c r="A94" s="7" t="s">
        <v>238</v>
      </c>
      <c r="B94" s="8" t="s">
        <v>239</v>
      </c>
      <c r="C94" s="7" t="s">
        <v>240</v>
      </c>
      <c r="D94" s="6"/>
      <c r="E94" s="6"/>
    </row>
    <row r="95" spans="1:5" ht="33.75" x14ac:dyDescent="0.25">
      <c r="A95" s="7" t="s">
        <v>241</v>
      </c>
      <c r="B95" s="8" t="s">
        <v>242</v>
      </c>
      <c r="C95" s="7" t="s">
        <v>243</v>
      </c>
      <c r="D95" s="6"/>
      <c r="E95" s="6"/>
    </row>
    <row r="96" spans="1:5" x14ac:dyDescent="0.25">
      <c r="A96" s="7" t="s">
        <v>244</v>
      </c>
      <c r="B96" s="8" t="s">
        <v>245</v>
      </c>
      <c r="C96" s="7" t="s">
        <v>246</v>
      </c>
      <c r="D96" s="6"/>
      <c r="E96" s="6"/>
    </row>
    <row r="97" spans="1:5" ht="21" x14ac:dyDescent="0.25">
      <c r="A97" s="3" t="s">
        <v>247</v>
      </c>
      <c r="B97" s="4" t="s">
        <v>248</v>
      </c>
      <c r="C97" s="3" t="s">
        <v>249</v>
      </c>
      <c r="D97" s="5">
        <f>D98+D99+D100</f>
        <v>0</v>
      </c>
      <c r="E97" s="5">
        <f>E98+E99+E100</f>
        <v>0</v>
      </c>
    </row>
    <row r="98" spans="1:5" ht="22.5" x14ac:dyDescent="0.25">
      <c r="A98" s="7" t="s">
        <v>250</v>
      </c>
      <c r="B98" s="8" t="s">
        <v>251</v>
      </c>
      <c r="C98" s="7" t="s">
        <v>252</v>
      </c>
      <c r="D98" s="6"/>
      <c r="E98" s="6"/>
    </row>
    <row r="99" spans="1:5" ht="22.5" x14ac:dyDescent="0.25">
      <c r="A99" s="7" t="s">
        <v>253</v>
      </c>
      <c r="B99" s="8" t="s">
        <v>254</v>
      </c>
      <c r="C99" s="7" t="s">
        <v>255</v>
      </c>
      <c r="D99" s="6"/>
      <c r="E99" s="6"/>
    </row>
    <row r="100" spans="1:5" ht="22.5" x14ac:dyDescent="0.25">
      <c r="A100" s="7" t="s">
        <v>256</v>
      </c>
      <c r="B100" s="8" t="s">
        <v>257</v>
      </c>
      <c r="C100" s="7" t="s">
        <v>258</v>
      </c>
      <c r="D100" s="6"/>
      <c r="E100" s="6"/>
    </row>
    <row r="101" spans="1:5" ht="21" x14ac:dyDescent="0.25">
      <c r="A101" s="3" t="s">
        <v>9</v>
      </c>
      <c r="B101" s="4" t="s">
        <v>259</v>
      </c>
      <c r="C101" s="3" t="s">
        <v>260</v>
      </c>
      <c r="D101" s="5">
        <f>IF((D93-D97)&gt;0,D93-D97,0)</f>
        <v>0</v>
      </c>
      <c r="E101" s="5">
        <f>IF((E93-E97)&gt;0,E93-E97,0)</f>
        <v>0</v>
      </c>
    </row>
    <row r="102" spans="1:5" ht="21" x14ac:dyDescent="0.25">
      <c r="A102" s="3" t="s">
        <v>9</v>
      </c>
      <c r="B102" s="4" t="s">
        <v>261</v>
      </c>
      <c r="C102" s="3" t="s">
        <v>262</v>
      </c>
      <c r="D102" s="5">
        <f>IF((D97-D93)&gt;0,D97-D93,0)</f>
        <v>0</v>
      </c>
      <c r="E102" s="5">
        <f>IF((E97-E93)&gt;0,E97-E93,0)</f>
        <v>0</v>
      </c>
    </row>
    <row r="103" spans="1:5" x14ac:dyDescent="0.25">
      <c r="A103" s="7" t="s">
        <v>263</v>
      </c>
      <c r="B103" s="8" t="s">
        <v>264</v>
      </c>
      <c r="C103" s="7" t="s">
        <v>265</v>
      </c>
      <c r="D103" s="6"/>
      <c r="E103" s="6"/>
    </row>
    <row r="104" spans="1:5" x14ac:dyDescent="0.25">
      <c r="A104" s="7" t="s">
        <v>266</v>
      </c>
      <c r="B104" s="8" t="s">
        <v>267</v>
      </c>
      <c r="C104" s="7" t="s">
        <v>268</v>
      </c>
      <c r="D104" s="6"/>
      <c r="E104" s="6"/>
    </row>
    <row r="105" spans="1:5" ht="22.5" x14ac:dyDescent="0.25">
      <c r="A105" s="7" t="s">
        <v>269</v>
      </c>
      <c r="B105" s="8" t="s">
        <v>270</v>
      </c>
      <c r="C105" s="7" t="s">
        <v>271</v>
      </c>
      <c r="D105" s="6"/>
      <c r="E105" s="6"/>
    </row>
    <row r="106" spans="1:5" ht="22.5" x14ac:dyDescent="0.25">
      <c r="A106" s="7" t="s">
        <v>272</v>
      </c>
      <c r="B106" s="8" t="s">
        <v>273</v>
      </c>
      <c r="C106" s="7" t="s">
        <v>274</v>
      </c>
      <c r="D106" s="6"/>
      <c r="E106" s="6"/>
    </row>
    <row r="107" spans="1:5" ht="31.5" x14ac:dyDescent="0.25">
      <c r="A107" s="3" t="s">
        <v>9</v>
      </c>
      <c r="B107" s="4" t="s">
        <v>275</v>
      </c>
      <c r="C107" s="3" t="s">
        <v>276</v>
      </c>
      <c r="D107" s="5">
        <f>IF((D79+D91+D101+D103+D105-D80-D92-D102-D104-D106)&gt;0,D79+D91+D101+D103+D105-D80-D92-D102-D104-D106,0)</f>
        <v>6420627</v>
      </c>
      <c r="E107" s="5">
        <f>IF((E79+E91+E101+E103+E105-E80-E92-E102-E104-E106)&gt;0,E79+E91+E101+E103+E105-E80-E92-E102-E104-E106,0)</f>
        <v>5873902</v>
      </c>
    </row>
    <row r="108" spans="1:5" ht="21" x14ac:dyDescent="0.25">
      <c r="A108" s="3" t="s">
        <v>9</v>
      </c>
      <c r="B108" s="4" t="s">
        <v>277</v>
      </c>
      <c r="C108" s="3" t="s">
        <v>278</v>
      </c>
      <c r="D108" s="5">
        <f>IF((D80+D92+D102+D104+D106-D79-D91-D101-D103-D105)&gt;0,D80+D92+D102+D104+D106-D79-D91-D101-D103-D105,0)</f>
        <v>0</v>
      </c>
      <c r="E108" s="5">
        <f>IF((E80+E92+E102+E104+E106-E79-E91-E101-E103-E105)&gt;0,E80+E92+E102+E104+E106-E79-E91-E101-E103-E105,0)</f>
        <v>0</v>
      </c>
    </row>
    <row r="109" spans="1:5" ht="22.5" x14ac:dyDescent="0.25">
      <c r="A109" s="7" t="s">
        <v>279</v>
      </c>
      <c r="B109" s="8" t="s">
        <v>280</v>
      </c>
      <c r="C109" s="7" t="s">
        <v>281</v>
      </c>
      <c r="D109" s="6">
        <v>242034</v>
      </c>
      <c r="E109" s="6">
        <v>247902</v>
      </c>
    </row>
    <row r="110" spans="1:5" x14ac:dyDescent="0.25">
      <c r="A110" s="7" t="s">
        <v>282</v>
      </c>
      <c r="B110" s="8" t="s">
        <v>283</v>
      </c>
      <c r="C110" s="7" t="s">
        <v>284</v>
      </c>
      <c r="D110" s="6"/>
      <c r="E110" s="6"/>
    </row>
    <row r="111" spans="1:5" x14ac:dyDescent="0.25">
      <c r="A111" s="7" t="s">
        <v>282</v>
      </c>
      <c r="B111" s="8" t="s">
        <v>285</v>
      </c>
      <c r="C111" s="7" t="s">
        <v>286</v>
      </c>
      <c r="D111" s="6"/>
      <c r="E111" s="6"/>
    </row>
    <row r="112" spans="1:5" ht="21" x14ac:dyDescent="0.25">
      <c r="A112" s="3" t="s">
        <v>9</v>
      </c>
      <c r="B112" s="4" t="s">
        <v>287</v>
      </c>
      <c r="C112" s="3" t="s">
        <v>288</v>
      </c>
      <c r="D112" s="5">
        <f>IF((D107-D108-D109-D110+D111)&gt;0,D107-D108-D109-D110+D111,0)</f>
        <v>6178593</v>
      </c>
      <c r="E112" s="5">
        <f>IF((E107-E108-E109-E110+E111)&gt;0,E107-E108-E109-E110+E111,0)</f>
        <v>5626000</v>
      </c>
    </row>
    <row r="113" spans="1:5" x14ac:dyDescent="0.25">
      <c r="A113" s="3" t="s">
        <v>9</v>
      </c>
      <c r="B113" s="4" t="s">
        <v>289</v>
      </c>
      <c r="C113" s="3" t="s">
        <v>290</v>
      </c>
      <c r="D113" s="5">
        <f>IF((D108-D107+D109+D110-D111)&gt;0,D108-D107+D109+D110-D111,0)</f>
        <v>0</v>
      </c>
      <c r="E113" s="5">
        <f>IF((E108-E107+E109+E110-E111)&gt;0,E108-E107+E109+E110-E111,0)</f>
        <v>0</v>
      </c>
    </row>
    <row r="114" spans="1:5" ht="31.5" x14ac:dyDescent="0.25">
      <c r="A114" s="3" t="s">
        <v>9</v>
      </c>
      <c r="B114" s="4" t="s">
        <v>291</v>
      </c>
      <c r="C114" s="3" t="s">
        <v>292</v>
      </c>
      <c r="D114" s="5">
        <f>D115+D116+D117+D118+D119+D120</f>
        <v>0</v>
      </c>
      <c r="E114" s="5">
        <f>E115+E116+E117+E118+E119+E120</f>
        <v>0</v>
      </c>
    </row>
    <row r="115" spans="1:5" ht="22.5" x14ac:dyDescent="0.25">
      <c r="A115" s="7" t="s">
        <v>9</v>
      </c>
      <c r="B115" s="8" t="s">
        <v>293</v>
      </c>
      <c r="C115" s="7" t="s">
        <v>294</v>
      </c>
      <c r="D115" s="6"/>
      <c r="E115" s="6"/>
    </row>
    <row r="116" spans="1:5" ht="22.5" x14ac:dyDescent="0.25">
      <c r="A116" s="7" t="s">
        <v>9</v>
      </c>
      <c r="B116" s="8" t="s">
        <v>295</v>
      </c>
      <c r="C116" s="7" t="s">
        <v>296</v>
      </c>
      <c r="D116" s="6"/>
      <c r="E116" s="6"/>
    </row>
    <row r="117" spans="1:5" ht="22.5" x14ac:dyDescent="0.25">
      <c r="A117" s="7" t="s">
        <v>9</v>
      </c>
      <c r="B117" s="8" t="s">
        <v>297</v>
      </c>
      <c r="C117" s="7" t="s">
        <v>298</v>
      </c>
      <c r="D117" s="6"/>
      <c r="E117" s="6"/>
    </row>
    <row r="118" spans="1:5" x14ac:dyDescent="0.25">
      <c r="A118" s="7" t="s">
        <v>9</v>
      </c>
      <c r="B118" s="8" t="s">
        <v>299</v>
      </c>
      <c r="C118" s="7" t="s">
        <v>300</v>
      </c>
      <c r="D118" s="6"/>
      <c r="E118" s="6"/>
    </row>
    <row r="119" spans="1:5" ht="22.5" x14ac:dyDescent="0.25">
      <c r="A119" s="7" t="s">
        <v>9</v>
      </c>
      <c r="B119" s="8" t="s">
        <v>301</v>
      </c>
      <c r="C119" s="7" t="s">
        <v>302</v>
      </c>
      <c r="D119" s="6"/>
      <c r="E119" s="6"/>
    </row>
    <row r="120" spans="1:5" x14ac:dyDescent="0.25">
      <c r="A120" s="7" t="s">
        <v>9</v>
      </c>
      <c r="B120" s="8" t="s">
        <v>303</v>
      </c>
      <c r="C120" s="7" t="s">
        <v>304</v>
      </c>
      <c r="D120" s="6"/>
      <c r="E120" s="6"/>
    </row>
    <row r="121" spans="1:5" ht="21" x14ac:dyDescent="0.25">
      <c r="A121" s="3" t="s">
        <v>9</v>
      </c>
      <c r="B121" s="4" t="s">
        <v>305</v>
      </c>
      <c r="C121" s="3" t="s">
        <v>306</v>
      </c>
      <c r="D121" s="5">
        <f>D122+D123+D124+D125+D126</f>
        <v>0</v>
      </c>
      <c r="E121" s="5">
        <f>E122+E123+E124+E125+E126</f>
        <v>0</v>
      </c>
    </row>
    <row r="122" spans="1:5" ht="22.5" x14ac:dyDescent="0.25">
      <c r="A122" s="7" t="s">
        <v>9</v>
      </c>
      <c r="B122" s="8" t="s">
        <v>307</v>
      </c>
      <c r="C122" s="7" t="s">
        <v>308</v>
      </c>
      <c r="D122" s="6"/>
      <c r="E122" s="6"/>
    </row>
    <row r="123" spans="1:5" ht="22.5" x14ac:dyDescent="0.25">
      <c r="A123" s="7" t="s">
        <v>9</v>
      </c>
      <c r="B123" s="8" t="s">
        <v>309</v>
      </c>
      <c r="C123" s="7" t="s">
        <v>310</v>
      </c>
      <c r="D123" s="6"/>
      <c r="E123" s="6"/>
    </row>
    <row r="124" spans="1:5" x14ac:dyDescent="0.25">
      <c r="A124" s="7" t="s">
        <v>9</v>
      </c>
      <c r="B124" s="8" t="s">
        <v>311</v>
      </c>
      <c r="C124" s="7" t="s">
        <v>312</v>
      </c>
      <c r="D124" s="6"/>
      <c r="E124" s="6"/>
    </row>
    <row r="125" spans="1:5" ht="22.5" x14ac:dyDescent="0.25">
      <c r="A125" s="7" t="s">
        <v>9</v>
      </c>
      <c r="B125" s="8" t="s">
        <v>313</v>
      </c>
      <c r="C125" s="7" t="s">
        <v>314</v>
      </c>
      <c r="D125" s="6"/>
      <c r="E125" s="6"/>
    </row>
    <row r="126" spans="1:5" x14ac:dyDescent="0.25">
      <c r="A126" s="7" t="s">
        <v>9</v>
      </c>
      <c r="B126" s="8" t="s">
        <v>315</v>
      </c>
      <c r="C126" s="7" t="s">
        <v>316</v>
      </c>
      <c r="D126" s="6"/>
      <c r="E126" s="6"/>
    </row>
    <row r="127" spans="1:5" ht="21" x14ac:dyDescent="0.25">
      <c r="A127" s="3" t="s">
        <v>9</v>
      </c>
      <c r="B127" s="4" t="s">
        <v>317</v>
      </c>
      <c r="C127" s="3" t="s">
        <v>318</v>
      </c>
      <c r="D127" s="5">
        <f>D114-D121</f>
        <v>0</v>
      </c>
      <c r="E127" s="5">
        <f>E114-E121</f>
        <v>0</v>
      </c>
    </row>
    <row r="128" spans="1:5" ht="22.5" x14ac:dyDescent="0.25">
      <c r="A128" s="7" t="s">
        <v>9</v>
      </c>
      <c r="B128" s="8" t="s">
        <v>319</v>
      </c>
      <c r="C128" s="7" t="s">
        <v>320</v>
      </c>
      <c r="D128" s="6"/>
      <c r="E128" s="6"/>
    </row>
    <row r="129" spans="1:5" ht="21" x14ac:dyDescent="0.25">
      <c r="A129" s="3" t="s">
        <v>9</v>
      </c>
      <c r="B129" s="4" t="s">
        <v>321</v>
      </c>
      <c r="C129" s="3" t="s">
        <v>322</v>
      </c>
      <c r="D129" s="5">
        <f>D127+D128</f>
        <v>0</v>
      </c>
      <c r="E129" s="5">
        <f>E127+E128</f>
        <v>0</v>
      </c>
    </row>
    <row r="130" spans="1:5" ht="42" x14ac:dyDescent="0.25">
      <c r="A130" s="3" t="s">
        <v>9</v>
      </c>
      <c r="B130" s="4" t="s">
        <v>323</v>
      </c>
      <c r="C130" s="3" t="s">
        <v>324</v>
      </c>
      <c r="D130" s="5">
        <f>IF((D112-D113+D129)&gt;0,D112-D113+D129,0)</f>
        <v>6178593</v>
      </c>
      <c r="E130" s="5">
        <f>IF((E112-E113+E129)&gt;0,E112-E113+E129,0)</f>
        <v>5626000</v>
      </c>
    </row>
    <row r="131" spans="1:5" ht="21" x14ac:dyDescent="0.25">
      <c r="A131" s="3" t="s">
        <v>9</v>
      </c>
      <c r="B131" s="4" t="s">
        <v>325</v>
      </c>
      <c r="C131" s="3" t="s">
        <v>326</v>
      </c>
      <c r="D131" s="5">
        <f>IF((D113-D112-D129)&gt;0,D113-D112-D129,0)</f>
        <v>0</v>
      </c>
      <c r="E131" s="5">
        <f>IF((E113-E112-E129)&gt;0,E113-E112-E129,0)</f>
        <v>0</v>
      </c>
    </row>
    <row r="132" spans="1:5" x14ac:dyDescent="0.25">
      <c r="A132" s="7" t="s">
        <v>9</v>
      </c>
      <c r="B132" s="8" t="s">
        <v>327</v>
      </c>
      <c r="C132" s="7" t="s">
        <v>328</v>
      </c>
      <c r="D132" s="6">
        <v>6082207</v>
      </c>
      <c r="E132" s="6">
        <v>5538234</v>
      </c>
    </row>
    <row r="133" spans="1:5" ht="22.5" x14ac:dyDescent="0.25">
      <c r="A133" s="7" t="s">
        <v>9</v>
      </c>
      <c r="B133" s="8" t="s">
        <v>329</v>
      </c>
      <c r="C133" s="7" t="s">
        <v>330</v>
      </c>
      <c r="D133" s="6">
        <v>96386</v>
      </c>
      <c r="E133" s="6">
        <v>87766</v>
      </c>
    </row>
    <row r="134" spans="1:5" x14ac:dyDescent="0.25">
      <c r="A134" s="7" t="s">
        <v>9</v>
      </c>
      <c r="B134" s="8" t="s">
        <v>331</v>
      </c>
      <c r="C134" s="7" t="s">
        <v>332</v>
      </c>
      <c r="D134" s="6">
        <v>1235</v>
      </c>
      <c r="E134" s="6">
        <v>1125</v>
      </c>
    </row>
    <row r="135" spans="1:5" x14ac:dyDescent="0.25">
      <c r="A135" s="7" t="s">
        <v>9</v>
      </c>
      <c r="B135" s="8" t="s">
        <v>333</v>
      </c>
      <c r="C135" s="7" t="s">
        <v>334</v>
      </c>
      <c r="D135" s="6">
        <v>1235</v>
      </c>
      <c r="E135" s="6">
        <v>1125</v>
      </c>
    </row>
    <row r="136" spans="1:5" x14ac:dyDescent="0.25">
      <c r="A136" s="7" t="s">
        <v>9</v>
      </c>
      <c r="B136" s="8" t="s">
        <v>335</v>
      </c>
      <c r="C136" s="7" t="s">
        <v>336</v>
      </c>
      <c r="D136" s="6">
        <v>81</v>
      </c>
      <c r="E136" s="6">
        <v>74</v>
      </c>
    </row>
    <row r="137" spans="1:5" x14ac:dyDescent="0.25">
      <c r="A137" s="7" t="s">
        <v>9</v>
      </c>
      <c r="B137" s="8" t="s">
        <v>337</v>
      </c>
      <c r="C137" s="7" t="s">
        <v>338</v>
      </c>
      <c r="D137" s="6">
        <v>83</v>
      </c>
      <c r="E137" s="6">
        <v>85</v>
      </c>
    </row>
    <row r="138" spans="1:5" x14ac:dyDescent="0.25">
      <c r="B138" s="17" t="s">
        <v>339</v>
      </c>
      <c r="C138" s="18"/>
      <c r="D138" s="18"/>
      <c r="E138" s="18"/>
    </row>
    <row r="139" spans="1:5" x14ac:dyDescent="0.25">
      <c r="B139" s="19" t="s">
        <v>340</v>
      </c>
      <c r="C139" s="18"/>
      <c r="D139" s="18"/>
      <c r="E139" s="18"/>
    </row>
  </sheetData>
  <sheetProtection password="C55C" sheet="1" objects="1" scenarios="1"/>
  <mergeCells count="31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E13"/>
    <mergeCell ref="B138:E138"/>
    <mergeCell ref="B139:E139"/>
    <mergeCell ref="A14:E14"/>
    <mergeCell ref="A15:E15"/>
    <mergeCell ref="A16:A17"/>
    <mergeCell ref="B16:B17"/>
    <mergeCell ref="C16:C17"/>
    <mergeCell ref="D16:E16"/>
  </mergeCells>
  <dataValidations count="6">
    <dataValidation type="date" operator="greaterThan" allowBlank="1" showErrorMessage="1" sqref="C4:E5" xr:uid="{00000000-0002-0000-0100-000000000000}">
      <formula1>DATE(2000, 1, 1)</formula1>
      <formula2>DATE(2000, 1, 1)</formula2>
    </dataValidation>
    <dataValidation type="whole" operator="greaterThanOrEqual" allowBlank="1" showErrorMessage="1" sqref="C6:E6" xr:uid="{00000000-0002-0000-0100-000006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C10" xr:uid="{00000000-0002-0000-0100-000009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D10" xr:uid="{00000000-0002-0000-0100-00000A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E10" xr:uid="{00000000-0002-0000-0100-00000B000000}">
      <formula1>C5</formula1>
      <formula2>C5</formula2>
    </dataValidation>
    <dataValidation type="custom" allowBlank="1" showErrorMessage="1" sqref="D19:E137" xr:uid="{00000000-0002-0000-0100-00000C000000}">
      <formula1>ISNUMBER(D19)</formula1>
    </dataValidation>
  </dataValidations>
  <pageMargins left="0.7" right="0.7" top="0.75" bottom="0.75" header="0.3" footer="0.3"/>
  <pageSetup paperSize="9" scale="83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9"/>
  <sheetViews>
    <sheetView workbookViewId="0"/>
  </sheetViews>
  <sheetFormatPr defaultRowHeight="15" x14ac:dyDescent="0.25"/>
  <cols>
    <col min="1" max="1" width="9.140625" customWidth="1" collapsed="1"/>
    <col min="2" max="2" width="45.7109375" customWidth="1" collapsed="1"/>
    <col min="3" max="3" width="9.140625" customWidth="1" collapsed="1"/>
    <col min="4" max="5" width="20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4" t="s">
        <v>1</v>
      </c>
      <c r="B2" s="18"/>
      <c r="C2" s="29" t="str">
        <f>IF('БУ-Д-Н'!C2="","",'БУ-Д-Н'!C2)</f>
        <v>"НЕШКОВИЋ ОСИГУРАЊЕ" А.Д. Бијељина</v>
      </c>
      <c r="D2" s="29" t="str">
        <f>IF('БУ-Д-Н'!D2="","",'БУ-Д-Н'!D2)</f>
        <v>"НЕШКОВИЋ ОСИГУРАЊЕ" А.Д. Бијељина</v>
      </c>
      <c r="E2" s="29" t="str">
        <f>IF('БУ-Д-Н'!E2="","",'БУ-Д-Н'!E2)</f>
        <v>"НЕШКОВИЋ ОСИГУРАЊЕ" А.Д. Бијељина</v>
      </c>
    </row>
    <row r="3" spans="1:5" x14ac:dyDescent="0.25">
      <c r="A3" s="24" t="s">
        <v>3</v>
      </c>
      <c r="B3" s="18"/>
      <c r="C3" s="29" t="str">
        <f>IF('БУ-Д-Н'!C3="","",'БУ-Д-Н'!C3)</f>
        <v>РД-1</v>
      </c>
      <c r="D3" s="29" t="str">
        <f>IF('БУ-Д-Н'!D3="","",'БУ-Д-Н'!D3)</f>
        <v>РД-1</v>
      </c>
      <c r="E3" s="29" t="str">
        <f>IF('БУ-Д-Н'!E3="","",'БУ-Д-Н'!E3)</f>
        <v>РД-1</v>
      </c>
    </row>
    <row r="4" spans="1:5" x14ac:dyDescent="0.25">
      <c r="A4" s="24" t="s">
        <v>5</v>
      </c>
      <c r="B4" s="18"/>
      <c r="C4" s="32">
        <f>IF('БУ-Д-Н'!C4="","",'БУ-Д-Н'!C4)</f>
        <v>46023</v>
      </c>
      <c r="D4" s="32" t="str">
        <f>IF('БУ-Д-Н'!D4="","",'БУ-Д-Н'!D4)</f>
        <v/>
      </c>
      <c r="E4" s="32" t="str">
        <f>IF('БУ-Д-Н'!E4="","",'БУ-Д-Н'!E4)</f>
        <v/>
      </c>
    </row>
    <row r="5" spans="1:5" x14ac:dyDescent="0.25">
      <c r="A5" s="24" t="s">
        <v>6</v>
      </c>
      <c r="B5" s="18"/>
      <c r="C5" s="32">
        <f>IF('БУ-Д-Н'!C5="","",'БУ-Д-Н'!C5)</f>
        <v>46203</v>
      </c>
      <c r="D5" s="32" t="str">
        <f>IF('БУ-Д-Н'!D5="","",'БУ-Д-Н'!D5)</f>
        <v/>
      </c>
      <c r="E5" s="32" t="str">
        <f>IF('БУ-Д-Н'!E5="","",'БУ-Д-Н'!E5)</f>
        <v/>
      </c>
    </row>
    <row r="6" spans="1:5" x14ac:dyDescent="0.25">
      <c r="A6" s="24" t="s">
        <v>7</v>
      </c>
      <c r="B6" s="18"/>
      <c r="C6" s="33">
        <f>IF('БУ-Д-Н'!C6="","",'БУ-Д-Н'!C6)</f>
        <v>1</v>
      </c>
      <c r="D6" s="33" t="str">
        <f>IF('БУ-Д-Н'!D6="","",'БУ-Д-Н'!D6)</f>
        <v/>
      </c>
      <c r="E6" s="33" t="str">
        <f>IF('БУ-Д-Н'!E6="","",'БУ-Д-Н'!E6)</f>
        <v/>
      </c>
    </row>
    <row r="7" spans="1:5" x14ac:dyDescent="0.25">
      <c r="A7" s="24" t="s">
        <v>8</v>
      </c>
      <c r="B7" s="18"/>
      <c r="C7" s="29" t="str">
        <f>IF('БУ-Д-Н'!C7="","",'БУ-Д-Н'!C7)</f>
        <v>Ј.Шкиљевић</v>
      </c>
      <c r="D7" s="29" t="str">
        <f>IF('БУ-Д-Н'!D7="","",'БУ-Д-Н'!D7)</f>
        <v/>
      </c>
      <c r="E7" s="29" t="str">
        <f>IF('БУ-Д-Н'!E7="","",'БУ-Д-Н'!E7)</f>
        <v/>
      </c>
    </row>
    <row r="8" spans="1:5" x14ac:dyDescent="0.25">
      <c r="A8" s="24" t="s">
        <v>10</v>
      </c>
      <c r="B8" s="18"/>
      <c r="C8" s="29" t="str">
        <f>IF('БУ-Д-Н'!C8="","",'БУ-Д-Н'!C8)</f>
        <v>Миленко Мишановић</v>
      </c>
      <c r="D8" s="29" t="str">
        <f>IF('БУ-Д-Н'!D8="","",'БУ-Д-Н'!D8)</f>
        <v/>
      </c>
      <c r="E8" s="29" t="str">
        <f>IF('БУ-Д-Н'!E8="","",'БУ-Д-Н'!E8)</f>
        <v/>
      </c>
    </row>
    <row r="9" spans="1:5" x14ac:dyDescent="0.25">
      <c r="A9" s="24" t="s">
        <v>11</v>
      </c>
      <c r="B9" s="18"/>
      <c r="C9" s="29" t="str">
        <f>IF('БУ-Д-Н'!C9="","",'БУ-Д-Н'!C9)</f>
        <v>Вања Драгичевић</v>
      </c>
      <c r="D9" s="29" t="str">
        <f>IF('БУ-Д-Н'!D9="","",'БУ-Д-Н'!D9)</f>
        <v/>
      </c>
      <c r="E9" s="29" t="str">
        <f>IF('БУ-Д-Н'!E9="","",'БУ-Д-Н'!E9)</f>
        <v/>
      </c>
    </row>
    <row r="10" spans="1:5" x14ac:dyDescent="0.25">
      <c r="A10" s="24" t="s">
        <v>12</v>
      </c>
      <c r="B10" s="18"/>
      <c r="C10" s="32">
        <f>IF('БУ-Д-Н'!C10="","",'БУ-Д-Н'!C10)</f>
        <v>46226</v>
      </c>
      <c r="D10" s="32" t="str">
        <f>IF('БУ-Д-Н'!D10="","",'БУ-Д-Н'!D10)</f>
        <v/>
      </c>
      <c r="E10" s="32" t="str">
        <f>IF('БУ-Д-Н'!E10="","",'БУ-Д-Н'!E10)</f>
        <v/>
      </c>
    </row>
    <row r="11" spans="1:5" x14ac:dyDescent="0.25">
      <c r="A11" s="24" t="s">
        <v>13</v>
      </c>
      <c r="B11" s="18"/>
      <c r="C11" s="29" t="str">
        <f>IF('БУ-Д-Н'!C11="","",'БУ-Д-Н'!C11)</f>
        <v>Бијељина</v>
      </c>
      <c r="D11" s="29" t="str">
        <f>IF('БУ-Д-Н'!D11="","",'БУ-Д-Н'!D11)</f>
        <v/>
      </c>
      <c r="E11" s="29" t="str">
        <f>IF('БУ-Д-Н'!E11="","",'БУ-Д-Н'!E11)</f>
        <v/>
      </c>
    </row>
    <row r="12" spans="1:5" x14ac:dyDescent="0.25">
      <c r="A12" s="24" t="s">
        <v>14</v>
      </c>
      <c r="B12" s="18"/>
      <c r="C12" s="29" t="str">
        <f>IF('БУ-Д-Н'!C12="","",'БУ-Д-Н'!C12)</f>
        <v>office@neskovicosiguranje.com</v>
      </c>
      <c r="D12" s="29" t="str">
        <f>IF('БУ-Д-Н'!D12="","",'БУ-Д-Н'!D12)</f>
        <v/>
      </c>
      <c r="E12" s="29" t="str">
        <f>IF('БУ-Д-Н'!E12="","",'БУ-Д-Н'!E12)</f>
        <v/>
      </c>
    </row>
    <row r="13" spans="1:5" x14ac:dyDescent="0.25">
      <c r="A13" s="18"/>
      <c r="B13" s="18"/>
      <c r="C13" s="18"/>
      <c r="D13" s="18"/>
      <c r="E13" s="18"/>
    </row>
    <row r="14" spans="1:5" ht="35.1" customHeight="1" x14ac:dyDescent="0.25">
      <c r="A14" s="20" t="s">
        <v>15</v>
      </c>
      <c r="B14" s="18"/>
      <c r="C14" s="18"/>
      <c r="D14" s="18"/>
      <c r="E14" s="18"/>
    </row>
    <row r="15" spans="1:5" x14ac:dyDescent="0.25">
      <c r="A15" s="21" t="s">
        <v>16</v>
      </c>
      <c r="B15" s="18"/>
      <c r="C15" s="18"/>
      <c r="D15" s="18"/>
      <c r="E15" s="18"/>
    </row>
    <row r="16" spans="1:5" ht="39.950000000000003" customHeight="1" x14ac:dyDescent="0.25">
      <c r="A16" s="31" t="s">
        <v>18</v>
      </c>
      <c r="B16" s="31" t="s">
        <v>19</v>
      </c>
      <c r="C16" s="31" t="s">
        <v>20</v>
      </c>
      <c r="D16" s="31" t="s">
        <v>17</v>
      </c>
      <c r="E16" s="23"/>
    </row>
    <row r="17" spans="1:5" ht="54.95" customHeight="1" x14ac:dyDescent="0.25">
      <c r="A17" s="31" t="s">
        <v>18</v>
      </c>
      <c r="B17" s="31" t="s">
        <v>19</v>
      </c>
      <c r="C17" s="31" t="s">
        <v>20</v>
      </c>
      <c r="D17" s="9" t="s">
        <v>21</v>
      </c>
      <c r="E17" s="9" t="s">
        <v>22</v>
      </c>
    </row>
    <row r="18" spans="1:5" x14ac:dyDescent="0.25">
      <c r="A18" s="9">
        <v>1</v>
      </c>
      <c r="B18" s="9">
        <v>2</v>
      </c>
      <c r="C18" s="9">
        <v>3</v>
      </c>
      <c r="D18" s="9">
        <v>4</v>
      </c>
      <c r="E18" s="9">
        <v>5</v>
      </c>
    </row>
    <row r="19" spans="1:5" ht="21" x14ac:dyDescent="0.25">
      <c r="A19" s="10" t="s">
        <v>9</v>
      </c>
      <c r="B19" s="11" t="s">
        <v>23</v>
      </c>
      <c r="C19" s="10" t="s">
        <v>24</v>
      </c>
      <c r="D19" s="12">
        <f>D20+D26+D27+D28+D29+D30</f>
        <v>0</v>
      </c>
      <c r="E19" s="12">
        <f>E20+E26+E27+E28+E29+E30</f>
        <v>0</v>
      </c>
    </row>
    <row r="20" spans="1:5" ht="31.5" x14ac:dyDescent="0.25">
      <c r="A20" s="10" t="s">
        <v>25</v>
      </c>
      <c r="B20" s="11" t="s">
        <v>26</v>
      </c>
      <c r="C20" s="10" t="s">
        <v>27</v>
      </c>
      <c r="D20" s="12">
        <f>D21+D22+D23+D24+D25</f>
        <v>0</v>
      </c>
      <c r="E20" s="12">
        <f>E21+E22+E23+E24+E25</f>
        <v>0</v>
      </c>
    </row>
    <row r="21" spans="1:5" ht="22.5" x14ac:dyDescent="0.25">
      <c r="A21" s="7" t="s">
        <v>28</v>
      </c>
      <c r="B21" s="8" t="s">
        <v>29</v>
      </c>
      <c r="C21" s="7" t="s">
        <v>30</v>
      </c>
      <c r="D21" s="6"/>
      <c r="E21" s="6"/>
    </row>
    <row r="22" spans="1:5" x14ac:dyDescent="0.25">
      <c r="A22" s="7" t="s">
        <v>31</v>
      </c>
      <c r="B22" s="8" t="s">
        <v>32</v>
      </c>
      <c r="C22" s="7" t="s">
        <v>33</v>
      </c>
      <c r="D22" s="6"/>
      <c r="E22" s="6"/>
    </row>
    <row r="23" spans="1:5" ht="22.5" x14ac:dyDescent="0.25">
      <c r="A23" s="7" t="s">
        <v>34</v>
      </c>
      <c r="B23" s="8" t="s">
        <v>35</v>
      </c>
      <c r="C23" s="7" t="s">
        <v>36</v>
      </c>
      <c r="D23" s="6"/>
      <c r="E23" s="6"/>
    </row>
    <row r="24" spans="1:5" ht="22.5" x14ac:dyDescent="0.25">
      <c r="A24" s="7" t="s">
        <v>37</v>
      </c>
      <c r="B24" s="8" t="s">
        <v>38</v>
      </c>
      <c r="C24" s="7" t="s">
        <v>39</v>
      </c>
      <c r="D24" s="6"/>
      <c r="E24" s="6"/>
    </row>
    <row r="25" spans="1:5" x14ac:dyDescent="0.25">
      <c r="A25" s="7" t="s">
        <v>40</v>
      </c>
      <c r="B25" s="8" t="s">
        <v>41</v>
      </c>
      <c r="C25" s="7" t="s">
        <v>42</v>
      </c>
      <c r="D25" s="6"/>
      <c r="E25" s="6"/>
    </row>
    <row r="26" spans="1:5" ht="22.5" x14ac:dyDescent="0.25">
      <c r="A26" s="7" t="s">
        <v>43</v>
      </c>
      <c r="B26" s="8" t="s">
        <v>44</v>
      </c>
      <c r="C26" s="7" t="s">
        <v>45</v>
      </c>
      <c r="D26" s="6"/>
      <c r="E26" s="6"/>
    </row>
    <row r="27" spans="1:5" ht="22.5" x14ac:dyDescent="0.25">
      <c r="A27" s="7" t="s">
        <v>46</v>
      </c>
      <c r="B27" s="8" t="s">
        <v>47</v>
      </c>
      <c r="C27" s="7" t="s">
        <v>48</v>
      </c>
      <c r="D27" s="6"/>
      <c r="E27" s="6"/>
    </row>
    <row r="28" spans="1:5" ht="22.5" x14ac:dyDescent="0.25">
      <c r="A28" s="7" t="s">
        <v>49</v>
      </c>
      <c r="B28" s="8" t="s">
        <v>50</v>
      </c>
      <c r="C28" s="7" t="s">
        <v>51</v>
      </c>
      <c r="D28" s="6"/>
      <c r="E28" s="6"/>
    </row>
    <row r="29" spans="1:5" ht="22.5" x14ac:dyDescent="0.25">
      <c r="A29" s="7" t="s">
        <v>52</v>
      </c>
      <c r="B29" s="8" t="s">
        <v>53</v>
      </c>
      <c r="C29" s="7" t="s">
        <v>54</v>
      </c>
      <c r="D29" s="6"/>
      <c r="E29" s="6"/>
    </row>
    <row r="30" spans="1:5" x14ac:dyDescent="0.25">
      <c r="A30" s="7" t="s">
        <v>55</v>
      </c>
      <c r="B30" s="8" t="s">
        <v>56</v>
      </c>
      <c r="C30" s="7" t="s">
        <v>57</v>
      </c>
      <c r="D30" s="6"/>
      <c r="E30" s="6"/>
    </row>
    <row r="31" spans="1:5" x14ac:dyDescent="0.25">
      <c r="A31" s="10" t="s">
        <v>9</v>
      </c>
      <c r="B31" s="11" t="s">
        <v>58</v>
      </c>
      <c r="C31" s="10" t="s">
        <v>59</v>
      </c>
      <c r="D31" s="12">
        <f>D32+D54</f>
        <v>0</v>
      </c>
      <c r="E31" s="12">
        <f>E32+E54</f>
        <v>0</v>
      </c>
    </row>
    <row r="32" spans="1:5" x14ac:dyDescent="0.25">
      <c r="A32" s="10" t="s">
        <v>9</v>
      </c>
      <c r="B32" s="11" t="s">
        <v>60</v>
      </c>
      <c r="C32" s="10" t="s">
        <v>61</v>
      </c>
      <c r="D32" s="12">
        <f>D33+D43+D49</f>
        <v>0</v>
      </c>
      <c r="E32" s="12">
        <f>E33+E43+E49</f>
        <v>0</v>
      </c>
    </row>
    <row r="33" spans="1:5" ht="21" x14ac:dyDescent="0.25">
      <c r="A33" s="10" t="s">
        <v>62</v>
      </c>
      <c r="B33" s="11" t="s">
        <v>63</v>
      </c>
      <c r="C33" s="10" t="s">
        <v>64</v>
      </c>
      <c r="D33" s="12">
        <f>D34+D35+D36+D37+D38+D39+D40+D41+D42</f>
        <v>0</v>
      </c>
      <c r="E33" s="12">
        <f>E34+E35+E36+E37+E38+E39+E40+E41+E42</f>
        <v>0</v>
      </c>
    </row>
    <row r="34" spans="1:5" ht="22.5" x14ac:dyDescent="0.25">
      <c r="A34" s="7" t="s">
        <v>65</v>
      </c>
      <c r="B34" s="8" t="s">
        <v>66</v>
      </c>
      <c r="C34" s="7" t="s">
        <v>67</v>
      </c>
      <c r="D34" s="6"/>
      <c r="E34" s="6"/>
    </row>
    <row r="35" spans="1:5" x14ac:dyDescent="0.25">
      <c r="A35" s="7" t="s">
        <v>68</v>
      </c>
      <c r="B35" s="8" t="s">
        <v>69</v>
      </c>
      <c r="C35" s="7" t="s">
        <v>70</v>
      </c>
      <c r="D35" s="6"/>
      <c r="E35" s="6"/>
    </row>
    <row r="36" spans="1:5" x14ac:dyDescent="0.25">
      <c r="A36" s="7" t="s">
        <v>71</v>
      </c>
      <c r="B36" s="8" t="s">
        <v>72</v>
      </c>
      <c r="C36" s="7" t="s">
        <v>73</v>
      </c>
      <c r="D36" s="6"/>
      <c r="E36" s="6"/>
    </row>
    <row r="37" spans="1:5" x14ac:dyDescent="0.25">
      <c r="A37" s="7" t="s">
        <v>74</v>
      </c>
      <c r="B37" s="8" t="s">
        <v>75</v>
      </c>
      <c r="C37" s="7" t="s">
        <v>76</v>
      </c>
      <c r="D37" s="6"/>
      <c r="E37" s="6"/>
    </row>
    <row r="38" spans="1:5" x14ac:dyDescent="0.25">
      <c r="A38" s="7" t="s">
        <v>77</v>
      </c>
      <c r="B38" s="8" t="s">
        <v>78</v>
      </c>
      <c r="C38" s="7" t="s">
        <v>79</v>
      </c>
      <c r="D38" s="6"/>
      <c r="E38" s="6"/>
    </row>
    <row r="39" spans="1:5" x14ac:dyDescent="0.25">
      <c r="A39" s="7" t="s">
        <v>80</v>
      </c>
      <c r="B39" s="8" t="s">
        <v>81</v>
      </c>
      <c r="C39" s="7" t="s">
        <v>82</v>
      </c>
      <c r="D39" s="6"/>
      <c r="E39" s="6"/>
    </row>
    <row r="40" spans="1:5" x14ac:dyDescent="0.25">
      <c r="A40" s="7" t="s">
        <v>83</v>
      </c>
      <c r="B40" s="8" t="s">
        <v>84</v>
      </c>
      <c r="C40" s="7" t="s">
        <v>85</v>
      </c>
      <c r="D40" s="6"/>
      <c r="E40" s="6"/>
    </row>
    <row r="41" spans="1:5" x14ac:dyDescent="0.25">
      <c r="A41" s="7" t="s">
        <v>86</v>
      </c>
      <c r="B41" s="8" t="s">
        <v>87</v>
      </c>
      <c r="C41" s="7" t="s">
        <v>88</v>
      </c>
      <c r="D41" s="6"/>
      <c r="E41" s="6"/>
    </row>
    <row r="42" spans="1:5" ht="22.5" x14ac:dyDescent="0.25">
      <c r="A42" s="7" t="s">
        <v>89</v>
      </c>
      <c r="B42" s="8" t="s">
        <v>90</v>
      </c>
      <c r="C42" s="7" t="s">
        <v>91</v>
      </c>
      <c r="D42" s="6"/>
      <c r="E42" s="6"/>
    </row>
    <row r="43" spans="1:5" ht="21" x14ac:dyDescent="0.25">
      <c r="A43" s="10" t="s">
        <v>92</v>
      </c>
      <c r="B43" s="11" t="s">
        <v>93</v>
      </c>
      <c r="C43" s="10" t="s">
        <v>94</v>
      </c>
      <c r="D43" s="12">
        <f>D44+D45+D46+D47+D48</f>
        <v>0</v>
      </c>
      <c r="E43" s="12">
        <f>E44+E45+E46+E47+E48</f>
        <v>0</v>
      </c>
    </row>
    <row r="44" spans="1:5" ht="22.5" x14ac:dyDescent="0.25">
      <c r="A44" s="7" t="s">
        <v>95</v>
      </c>
      <c r="B44" s="8" t="s">
        <v>96</v>
      </c>
      <c r="C44" s="7" t="s">
        <v>97</v>
      </c>
      <c r="D44" s="6"/>
      <c r="E44" s="6"/>
    </row>
    <row r="45" spans="1:5" ht="22.5" x14ac:dyDescent="0.25">
      <c r="A45" s="7" t="s">
        <v>98</v>
      </c>
      <c r="B45" s="8" t="s">
        <v>99</v>
      </c>
      <c r="C45" s="7" t="s">
        <v>100</v>
      </c>
      <c r="D45" s="6"/>
      <c r="E45" s="6"/>
    </row>
    <row r="46" spans="1:5" ht="22.5" x14ac:dyDescent="0.25">
      <c r="A46" s="7" t="s">
        <v>101</v>
      </c>
      <c r="B46" s="8" t="s">
        <v>102</v>
      </c>
      <c r="C46" s="7" t="s">
        <v>103</v>
      </c>
      <c r="D46" s="6"/>
      <c r="E46" s="6"/>
    </row>
    <row r="47" spans="1:5" ht="22.5" x14ac:dyDescent="0.25">
      <c r="A47" s="7" t="s">
        <v>104</v>
      </c>
      <c r="B47" s="8" t="s">
        <v>105</v>
      </c>
      <c r="C47" s="7" t="s">
        <v>106</v>
      </c>
      <c r="D47" s="6"/>
      <c r="E47" s="6"/>
    </row>
    <row r="48" spans="1:5" x14ac:dyDescent="0.25">
      <c r="A48" s="7" t="s">
        <v>107</v>
      </c>
      <c r="B48" s="8" t="s">
        <v>108</v>
      </c>
      <c r="C48" s="7" t="s">
        <v>109</v>
      </c>
      <c r="D48" s="6"/>
      <c r="E48" s="6"/>
    </row>
    <row r="49" spans="1:5" ht="21" x14ac:dyDescent="0.25">
      <c r="A49" s="10" t="s">
        <v>110</v>
      </c>
      <c r="B49" s="11" t="s">
        <v>111</v>
      </c>
      <c r="C49" s="10" t="s">
        <v>112</v>
      </c>
      <c r="D49" s="12">
        <f>D50+D51+D52+D53</f>
        <v>0</v>
      </c>
      <c r="E49" s="12">
        <f>E50+E51+E52+E53</f>
        <v>0</v>
      </c>
    </row>
    <row r="50" spans="1:5" ht="22.5" x14ac:dyDescent="0.25">
      <c r="A50" s="7" t="s">
        <v>113</v>
      </c>
      <c r="B50" s="8" t="s">
        <v>114</v>
      </c>
      <c r="C50" s="7" t="s">
        <v>115</v>
      </c>
      <c r="D50" s="6"/>
      <c r="E50" s="6"/>
    </row>
    <row r="51" spans="1:5" ht="22.5" x14ac:dyDescent="0.25">
      <c r="A51" s="7" t="s">
        <v>116</v>
      </c>
      <c r="B51" s="8" t="s">
        <v>117</v>
      </c>
      <c r="C51" s="7" t="s">
        <v>118</v>
      </c>
      <c r="D51" s="6"/>
      <c r="E51" s="6"/>
    </row>
    <row r="52" spans="1:5" ht="22.5" x14ac:dyDescent="0.25">
      <c r="A52" s="7" t="s">
        <v>119</v>
      </c>
      <c r="B52" s="8" t="s">
        <v>120</v>
      </c>
      <c r="C52" s="7" t="s">
        <v>121</v>
      </c>
      <c r="D52" s="6"/>
      <c r="E52" s="6"/>
    </row>
    <row r="53" spans="1:5" ht="22.5" x14ac:dyDescent="0.25">
      <c r="A53" s="7" t="s">
        <v>122</v>
      </c>
      <c r="B53" s="8" t="s">
        <v>123</v>
      </c>
      <c r="C53" s="7" t="s">
        <v>124</v>
      </c>
      <c r="D53" s="6"/>
      <c r="E53" s="6"/>
    </row>
    <row r="54" spans="1:5" x14ac:dyDescent="0.25">
      <c r="A54" s="10" t="s">
        <v>9</v>
      </c>
      <c r="B54" s="11" t="s">
        <v>125</v>
      </c>
      <c r="C54" s="10" t="s">
        <v>126</v>
      </c>
      <c r="D54" s="12">
        <f>D55+D58+D64</f>
        <v>0</v>
      </c>
      <c r="E54" s="12">
        <f>E55+E58+E64</f>
        <v>0</v>
      </c>
    </row>
    <row r="55" spans="1:5" x14ac:dyDescent="0.25">
      <c r="A55" s="10" t="s">
        <v>127</v>
      </c>
      <c r="B55" s="11" t="s">
        <v>128</v>
      </c>
      <c r="C55" s="10" t="s">
        <v>129</v>
      </c>
      <c r="D55" s="12">
        <f>D56+D57</f>
        <v>0</v>
      </c>
      <c r="E55" s="12">
        <f>E56+E57</f>
        <v>0</v>
      </c>
    </row>
    <row r="56" spans="1:5" x14ac:dyDescent="0.25">
      <c r="A56" s="7" t="s">
        <v>130</v>
      </c>
      <c r="B56" s="8" t="s">
        <v>131</v>
      </c>
      <c r="C56" s="7" t="s">
        <v>132</v>
      </c>
      <c r="D56" s="6"/>
      <c r="E56" s="6"/>
    </row>
    <row r="57" spans="1:5" x14ac:dyDescent="0.25">
      <c r="A57" s="7" t="s">
        <v>133</v>
      </c>
      <c r="B57" s="8" t="s">
        <v>134</v>
      </c>
      <c r="C57" s="7" t="s">
        <v>135</v>
      </c>
      <c r="D57" s="6"/>
      <c r="E57" s="6"/>
    </row>
    <row r="58" spans="1:5" ht="21" x14ac:dyDescent="0.25">
      <c r="A58" s="10" t="s">
        <v>136</v>
      </c>
      <c r="B58" s="11" t="s">
        <v>137</v>
      </c>
      <c r="C58" s="10" t="s">
        <v>138</v>
      </c>
      <c r="D58" s="12">
        <f>D59+D60+D61+D62+D63</f>
        <v>0</v>
      </c>
      <c r="E58" s="12">
        <f>E59+E60+E61+E62+E63</f>
        <v>0</v>
      </c>
    </row>
    <row r="59" spans="1:5" x14ac:dyDescent="0.25">
      <c r="A59" s="7" t="s">
        <v>139</v>
      </c>
      <c r="B59" s="8" t="s">
        <v>140</v>
      </c>
      <c r="C59" s="7" t="s">
        <v>141</v>
      </c>
      <c r="D59" s="6"/>
      <c r="E59" s="6"/>
    </row>
    <row r="60" spans="1:5" x14ac:dyDescent="0.25">
      <c r="A60" s="7" t="s">
        <v>142</v>
      </c>
      <c r="B60" s="8" t="s">
        <v>143</v>
      </c>
      <c r="C60" s="7" t="s">
        <v>144</v>
      </c>
      <c r="D60" s="6"/>
      <c r="E60" s="6"/>
    </row>
    <row r="61" spans="1:5" x14ac:dyDescent="0.25">
      <c r="A61" s="7" t="s">
        <v>145</v>
      </c>
      <c r="B61" s="8" t="s">
        <v>146</v>
      </c>
      <c r="C61" s="7" t="s">
        <v>147</v>
      </c>
      <c r="D61" s="6"/>
      <c r="E61" s="6"/>
    </row>
    <row r="62" spans="1:5" ht="33.75" x14ac:dyDescent="0.25">
      <c r="A62" s="7" t="s">
        <v>148</v>
      </c>
      <c r="B62" s="8" t="s">
        <v>149</v>
      </c>
      <c r="C62" s="7" t="s">
        <v>150</v>
      </c>
      <c r="D62" s="6"/>
      <c r="E62" s="6"/>
    </row>
    <row r="63" spans="1:5" x14ac:dyDescent="0.25">
      <c r="A63" s="7" t="s">
        <v>151</v>
      </c>
      <c r="B63" s="8" t="s">
        <v>152</v>
      </c>
      <c r="C63" s="7" t="s">
        <v>153</v>
      </c>
      <c r="D63" s="6"/>
      <c r="E63" s="6"/>
    </row>
    <row r="64" spans="1:5" ht="21" x14ac:dyDescent="0.25">
      <c r="A64" s="10" t="s">
        <v>154</v>
      </c>
      <c r="B64" s="11" t="s">
        <v>155</v>
      </c>
      <c r="C64" s="10" t="s">
        <v>156</v>
      </c>
      <c r="D64" s="12">
        <f>D65+D66</f>
        <v>0</v>
      </c>
      <c r="E64" s="12">
        <f>E65+E66</f>
        <v>0</v>
      </c>
    </row>
    <row r="65" spans="1:5" x14ac:dyDescent="0.25">
      <c r="A65" s="7" t="s">
        <v>157</v>
      </c>
      <c r="B65" s="8" t="s">
        <v>158</v>
      </c>
      <c r="C65" s="7" t="s">
        <v>159</v>
      </c>
      <c r="D65" s="6"/>
      <c r="E65" s="6"/>
    </row>
    <row r="66" spans="1:5" x14ac:dyDescent="0.25">
      <c r="A66" s="7" t="s">
        <v>160</v>
      </c>
      <c r="B66" s="8" t="s">
        <v>161</v>
      </c>
      <c r="C66" s="7" t="s">
        <v>162</v>
      </c>
      <c r="D66" s="6"/>
      <c r="E66" s="6"/>
    </row>
    <row r="67" spans="1:5" x14ac:dyDescent="0.25">
      <c r="A67" s="10" t="s">
        <v>9</v>
      </c>
      <c r="B67" s="11" t="s">
        <v>163</v>
      </c>
      <c r="C67" s="10" t="s">
        <v>164</v>
      </c>
      <c r="D67" s="12">
        <f>IF((D19-D31)&gt;0,D19-D31,0)</f>
        <v>0</v>
      </c>
      <c r="E67" s="12">
        <f>IF((E19-E31)&gt;0,E19-E31,0)</f>
        <v>0</v>
      </c>
    </row>
    <row r="68" spans="1:5" x14ac:dyDescent="0.25">
      <c r="A68" s="10" t="s">
        <v>9</v>
      </c>
      <c r="B68" s="11" t="s">
        <v>165</v>
      </c>
      <c r="C68" s="10" t="s">
        <v>166</v>
      </c>
      <c r="D68" s="12">
        <f>IF((D31-D19)&gt;0,D31-D19,0)</f>
        <v>0</v>
      </c>
      <c r="E68" s="12">
        <f>IF((E31-E19)&gt;0,E31-E19,0)</f>
        <v>0</v>
      </c>
    </row>
    <row r="69" spans="1:5" ht="21" x14ac:dyDescent="0.25">
      <c r="A69" s="10" t="s">
        <v>167</v>
      </c>
      <c r="B69" s="11" t="s">
        <v>168</v>
      </c>
      <c r="C69" s="10" t="s">
        <v>169</v>
      </c>
      <c r="D69" s="12">
        <f>D70+D71+D72+D73</f>
        <v>0</v>
      </c>
      <c r="E69" s="12">
        <f>E70+E71+E72+E73</f>
        <v>0</v>
      </c>
    </row>
    <row r="70" spans="1:5" ht="22.5" x14ac:dyDescent="0.25">
      <c r="A70" s="7" t="s">
        <v>170</v>
      </c>
      <c r="B70" s="8" t="s">
        <v>171</v>
      </c>
      <c r="C70" s="7" t="s">
        <v>172</v>
      </c>
      <c r="D70" s="6"/>
      <c r="E70" s="6"/>
    </row>
    <row r="71" spans="1:5" x14ac:dyDescent="0.25">
      <c r="A71" s="7" t="s">
        <v>173</v>
      </c>
      <c r="B71" s="8" t="s">
        <v>174</v>
      </c>
      <c r="C71" s="7" t="s">
        <v>175</v>
      </c>
      <c r="D71" s="6"/>
      <c r="E71" s="6"/>
    </row>
    <row r="72" spans="1:5" x14ac:dyDescent="0.25">
      <c r="A72" s="7" t="s">
        <v>176</v>
      </c>
      <c r="B72" s="8" t="s">
        <v>177</v>
      </c>
      <c r="C72" s="7" t="s">
        <v>178</v>
      </c>
      <c r="D72" s="6"/>
      <c r="E72" s="6"/>
    </row>
    <row r="73" spans="1:5" ht="22.5" x14ac:dyDescent="0.25">
      <c r="A73" s="7" t="s">
        <v>179</v>
      </c>
      <c r="B73" s="8" t="s">
        <v>180</v>
      </c>
      <c r="C73" s="7" t="s">
        <v>181</v>
      </c>
      <c r="D73" s="6"/>
      <c r="E73" s="6"/>
    </row>
    <row r="74" spans="1:5" x14ac:dyDescent="0.25">
      <c r="A74" s="10" t="s">
        <v>182</v>
      </c>
      <c r="B74" s="11" t="s">
        <v>183</v>
      </c>
      <c r="C74" s="10" t="s">
        <v>184</v>
      </c>
      <c r="D74" s="12">
        <f>D75+D76+D77+D78</f>
        <v>0</v>
      </c>
      <c r="E74" s="12">
        <f>E75+E76+E77+E78</f>
        <v>0</v>
      </c>
    </row>
    <row r="75" spans="1:5" ht="22.5" x14ac:dyDescent="0.25">
      <c r="A75" s="7" t="s">
        <v>185</v>
      </c>
      <c r="B75" s="8" t="s">
        <v>186</v>
      </c>
      <c r="C75" s="7" t="s">
        <v>187</v>
      </c>
      <c r="D75" s="6"/>
      <c r="E75" s="6"/>
    </row>
    <row r="76" spans="1:5" x14ac:dyDescent="0.25">
      <c r="A76" s="7" t="s">
        <v>188</v>
      </c>
      <c r="B76" s="8" t="s">
        <v>189</v>
      </c>
      <c r="C76" s="7" t="s">
        <v>190</v>
      </c>
      <c r="D76" s="6"/>
      <c r="E76" s="6"/>
    </row>
    <row r="77" spans="1:5" x14ac:dyDescent="0.25">
      <c r="A77" s="7" t="s">
        <v>191</v>
      </c>
      <c r="B77" s="8" t="s">
        <v>192</v>
      </c>
      <c r="C77" s="7" t="s">
        <v>193</v>
      </c>
      <c r="D77" s="6"/>
      <c r="E77" s="6"/>
    </row>
    <row r="78" spans="1:5" ht="22.5" x14ac:dyDescent="0.25">
      <c r="A78" s="7" t="s">
        <v>194</v>
      </c>
      <c r="B78" s="8" t="s">
        <v>195</v>
      </c>
      <c r="C78" s="7" t="s">
        <v>196</v>
      </c>
      <c r="D78" s="6"/>
      <c r="E78" s="6"/>
    </row>
    <row r="79" spans="1:5" ht="21" x14ac:dyDescent="0.25">
      <c r="A79" s="10" t="s">
        <v>9</v>
      </c>
      <c r="B79" s="11" t="s">
        <v>197</v>
      </c>
      <c r="C79" s="10" t="s">
        <v>198</v>
      </c>
      <c r="D79" s="12">
        <f>IF((D67-D68+D69-D74)&gt;0,D67-D68+D69-D74,0)</f>
        <v>0</v>
      </c>
      <c r="E79" s="12">
        <f>IF((E67-E68+E69-E74)&gt;0,E67-E68+E69-E74,0)</f>
        <v>0</v>
      </c>
    </row>
    <row r="80" spans="1:5" ht="21" x14ac:dyDescent="0.25">
      <c r="A80" s="10" t="s">
        <v>9</v>
      </c>
      <c r="B80" s="11" t="s">
        <v>199</v>
      </c>
      <c r="C80" s="10" t="s">
        <v>200</v>
      </c>
      <c r="D80" s="12">
        <f>IF((D68-D67+D74-D69)&gt;0,D68-D67+D74-D69,0)</f>
        <v>0</v>
      </c>
      <c r="E80" s="12">
        <f>IF((E68-E67+E74-E69)&gt;0,E68-E67+E74-E69,0)</f>
        <v>0</v>
      </c>
    </row>
    <row r="81" spans="1:5" ht="21" x14ac:dyDescent="0.25">
      <c r="A81" s="10" t="s">
        <v>201</v>
      </c>
      <c r="B81" s="11" t="s">
        <v>202</v>
      </c>
      <c r="C81" s="10" t="s">
        <v>203</v>
      </c>
      <c r="D81" s="12">
        <f>D82+D83+D84+D85</f>
        <v>0</v>
      </c>
      <c r="E81" s="12">
        <f>E82+E83+E84+E85</f>
        <v>0</v>
      </c>
    </row>
    <row r="82" spans="1:5" ht="33.75" x14ac:dyDescent="0.25">
      <c r="A82" s="7" t="s">
        <v>204</v>
      </c>
      <c r="B82" s="8" t="s">
        <v>205</v>
      </c>
      <c r="C82" s="7" t="s">
        <v>206</v>
      </c>
      <c r="D82" s="6"/>
      <c r="E82" s="6"/>
    </row>
    <row r="83" spans="1:5" ht="22.5" x14ac:dyDescent="0.25">
      <c r="A83" s="7" t="s">
        <v>207</v>
      </c>
      <c r="B83" s="8" t="s">
        <v>208</v>
      </c>
      <c r="C83" s="7" t="s">
        <v>209</v>
      </c>
      <c r="D83" s="6"/>
      <c r="E83" s="6"/>
    </row>
    <row r="84" spans="1:5" x14ac:dyDescent="0.25">
      <c r="A84" s="7" t="s">
        <v>210</v>
      </c>
      <c r="B84" s="8" t="s">
        <v>211</v>
      </c>
      <c r="C84" s="7" t="s">
        <v>212</v>
      </c>
      <c r="D84" s="6"/>
      <c r="E84" s="6"/>
    </row>
    <row r="85" spans="1:5" ht="33.75" x14ac:dyDescent="0.25">
      <c r="A85" s="7" t="s">
        <v>213</v>
      </c>
      <c r="B85" s="8" t="s">
        <v>214</v>
      </c>
      <c r="C85" s="7" t="s">
        <v>215</v>
      </c>
      <c r="D85" s="6"/>
      <c r="E85" s="6"/>
    </row>
    <row r="86" spans="1:5" x14ac:dyDescent="0.25">
      <c r="A86" s="10" t="s">
        <v>216</v>
      </c>
      <c r="B86" s="11" t="s">
        <v>217</v>
      </c>
      <c r="C86" s="10" t="s">
        <v>218</v>
      </c>
      <c r="D86" s="12">
        <f>D87+D88+D89+D90</f>
        <v>0</v>
      </c>
      <c r="E86" s="12">
        <f>E87+E88+E89+E90</f>
        <v>0</v>
      </c>
    </row>
    <row r="87" spans="1:5" ht="33.75" x14ac:dyDescent="0.25">
      <c r="A87" s="7" t="s">
        <v>219</v>
      </c>
      <c r="B87" s="8" t="s">
        <v>220</v>
      </c>
      <c r="C87" s="7" t="s">
        <v>221</v>
      </c>
      <c r="D87" s="6"/>
      <c r="E87" s="6"/>
    </row>
    <row r="88" spans="1:5" ht="22.5" x14ac:dyDescent="0.25">
      <c r="A88" s="7" t="s">
        <v>222</v>
      </c>
      <c r="B88" s="8" t="s">
        <v>223</v>
      </c>
      <c r="C88" s="7" t="s">
        <v>224</v>
      </c>
      <c r="D88" s="6"/>
      <c r="E88" s="6"/>
    </row>
    <row r="89" spans="1:5" x14ac:dyDescent="0.25">
      <c r="A89" s="7" t="s">
        <v>225</v>
      </c>
      <c r="B89" s="8" t="s">
        <v>226</v>
      </c>
      <c r="C89" s="7" t="s">
        <v>227</v>
      </c>
      <c r="D89" s="6"/>
      <c r="E89" s="6"/>
    </row>
    <row r="90" spans="1:5" ht="33.75" x14ac:dyDescent="0.25">
      <c r="A90" s="7" t="s">
        <v>228</v>
      </c>
      <c r="B90" s="8" t="s">
        <v>229</v>
      </c>
      <c r="C90" s="7" t="s">
        <v>230</v>
      </c>
      <c r="D90" s="6"/>
      <c r="E90" s="6"/>
    </row>
    <row r="91" spans="1:5" ht="21" x14ac:dyDescent="0.25">
      <c r="A91" s="10" t="s">
        <v>9</v>
      </c>
      <c r="B91" s="11" t="s">
        <v>231</v>
      </c>
      <c r="C91" s="10" t="s">
        <v>232</v>
      </c>
      <c r="D91" s="12">
        <f>IF((D81-D86)&gt;0,D81-D86,0)</f>
        <v>0</v>
      </c>
      <c r="E91" s="12">
        <f>IF((E81-E86)&gt;0,E81-E86,0)</f>
        <v>0</v>
      </c>
    </row>
    <row r="92" spans="1:5" ht="21" x14ac:dyDescent="0.25">
      <c r="A92" s="10" t="s">
        <v>9</v>
      </c>
      <c r="B92" s="11" t="s">
        <v>233</v>
      </c>
      <c r="C92" s="10" t="s">
        <v>234</v>
      </c>
      <c r="D92" s="12">
        <f>IF((D86-D81)&gt;0,D86-D81,0)</f>
        <v>0</v>
      </c>
      <c r="E92" s="12">
        <f>IF((E86-E81)&gt;0,E86-E81,0)</f>
        <v>0</v>
      </c>
    </row>
    <row r="93" spans="1:5" ht="42" x14ac:dyDescent="0.25">
      <c r="A93" s="10" t="s">
        <v>235</v>
      </c>
      <c r="B93" s="11" t="s">
        <v>236</v>
      </c>
      <c r="C93" s="10" t="s">
        <v>237</v>
      </c>
      <c r="D93" s="12">
        <f>D94+D95+D96</f>
        <v>0</v>
      </c>
      <c r="E93" s="12">
        <f>E94+E95+E96</f>
        <v>0</v>
      </c>
    </row>
    <row r="94" spans="1:5" ht="33.75" x14ac:dyDescent="0.25">
      <c r="A94" s="7" t="s">
        <v>238</v>
      </c>
      <c r="B94" s="8" t="s">
        <v>239</v>
      </c>
      <c r="C94" s="7" t="s">
        <v>240</v>
      </c>
      <c r="D94" s="6"/>
      <c r="E94" s="6"/>
    </row>
    <row r="95" spans="1:5" ht="33.75" x14ac:dyDescent="0.25">
      <c r="A95" s="7" t="s">
        <v>241</v>
      </c>
      <c r="B95" s="8" t="s">
        <v>242</v>
      </c>
      <c r="C95" s="7" t="s">
        <v>243</v>
      </c>
      <c r="D95" s="6"/>
      <c r="E95" s="6"/>
    </row>
    <row r="96" spans="1:5" x14ac:dyDescent="0.25">
      <c r="A96" s="7" t="s">
        <v>244</v>
      </c>
      <c r="B96" s="8" t="s">
        <v>245</v>
      </c>
      <c r="C96" s="7" t="s">
        <v>246</v>
      </c>
      <c r="D96" s="6"/>
      <c r="E96" s="6"/>
    </row>
    <row r="97" spans="1:5" ht="21" x14ac:dyDescent="0.25">
      <c r="A97" s="10" t="s">
        <v>247</v>
      </c>
      <c r="B97" s="11" t="s">
        <v>248</v>
      </c>
      <c r="C97" s="10" t="s">
        <v>249</v>
      </c>
      <c r="D97" s="12">
        <f>D98+D99+D100</f>
        <v>0</v>
      </c>
      <c r="E97" s="12">
        <f>E98+E99+E100</f>
        <v>0</v>
      </c>
    </row>
    <row r="98" spans="1:5" ht="22.5" x14ac:dyDescent="0.25">
      <c r="A98" s="7" t="s">
        <v>250</v>
      </c>
      <c r="B98" s="8" t="s">
        <v>251</v>
      </c>
      <c r="C98" s="7" t="s">
        <v>252</v>
      </c>
      <c r="D98" s="6"/>
      <c r="E98" s="6"/>
    </row>
    <row r="99" spans="1:5" ht="22.5" x14ac:dyDescent="0.25">
      <c r="A99" s="7" t="s">
        <v>253</v>
      </c>
      <c r="B99" s="8" t="s">
        <v>254</v>
      </c>
      <c r="C99" s="7" t="s">
        <v>255</v>
      </c>
      <c r="D99" s="6"/>
      <c r="E99" s="6"/>
    </row>
    <row r="100" spans="1:5" ht="22.5" x14ac:dyDescent="0.25">
      <c r="A100" s="7" t="s">
        <v>256</v>
      </c>
      <c r="B100" s="8" t="s">
        <v>257</v>
      </c>
      <c r="C100" s="7" t="s">
        <v>258</v>
      </c>
      <c r="D100" s="6"/>
      <c r="E100" s="6"/>
    </row>
    <row r="101" spans="1:5" ht="21" x14ac:dyDescent="0.25">
      <c r="A101" s="10" t="s">
        <v>9</v>
      </c>
      <c r="B101" s="11" t="s">
        <v>259</v>
      </c>
      <c r="C101" s="10" t="s">
        <v>260</v>
      </c>
      <c r="D101" s="12">
        <f>IF((D93-D97)&gt;0,D93-D97,0)</f>
        <v>0</v>
      </c>
      <c r="E101" s="12">
        <f>IF((E93-E97)&gt;0,E93-E97,0)</f>
        <v>0</v>
      </c>
    </row>
    <row r="102" spans="1:5" ht="21" x14ac:dyDescent="0.25">
      <c r="A102" s="10" t="s">
        <v>9</v>
      </c>
      <c r="B102" s="11" t="s">
        <v>261</v>
      </c>
      <c r="C102" s="10" t="s">
        <v>262</v>
      </c>
      <c r="D102" s="12">
        <f>IF((D97-D93)&gt;0,D97-D93,0)</f>
        <v>0</v>
      </c>
      <c r="E102" s="12">
        <f>IF((E97-E93)&gt;0,E97-E93,0)</f>
        <v>0</v>
      </c>
    </row>
    <row r="103" spans="1:5" x14ac:dyDescent="0.25">
      <c r="A103" s="7" t="s">
        <v>263</v>
      </c>
      <c r="B103" s="8" t="s">
        <v>264</v>
      </c>
      <c r="C103" s="7" t="s">
        <v>265</v>
      </c>
      <c r="D103" s="6"/>
      <c r="E103" s="6"/>
    </row>
    <row r="104" spans="1:5" x14ac:dyDescent="0.25">
      <c r="A104" s="7" t="s">
        <v>266</v>
      </c>
      <c r="B104" s="8" t="s">
        <v>267</v>
      </c>
      <c r="C104" s="7" t="s">
        <v>268</v>
      </c>
      <c r="D104" s="6"/>
      <c r="E104" s="6"/>
    </row>
    <row r="105" spans="1:5" ht="22.5" x14ac:dyDescent="0.25">
      <c r="A105" s="7" t="s">
        <v>269</v>
      </c>
      <c r="B105" s="8" t="s">
        <v>270</v>
      </c>
      <c r="C105" s="7" t="s">
        <v>271</v>
      </c>
      <c r="D105" s="6"/>
      <c r="E105" s="6"/>
    </row>
    <row r="106" spans="1:5" ht="22.5" x14ac:dyDescent="0.25">
      <c r="A106" s="7" t="s">
        <v>272</v>
      </c>
      <c r="B106" s="8" t="s">
        <v>273</v>
      </c>
      <c r="C106" s="7" t="s">
        <v>274</v>
      </c>
      <c r="D106" s="6"/>
      <c r="E106" s="6"/>
    </row>
    <row r="107" spans="1:5" ht="31.5" x14ac:dyDescent="0.25">
      <c r="A107" s="10" t="s">
        <v>9</v>
      </c>
      <c r="B107" s="11" t="s">
        <v>275</v>
      </c>
      <c r="C107" s="10" t="s">
        <v>276</v>
      </c>
      <c r="D107" s="12">
        <f>IF((D79+D91+D101+D103+D105-D80-D92-D102-D104-D106)&gt;0,D79+D91+D101+D103+D105-D80-D92-D102-D104-D106,0)</f>
        <v>0</v>
      </c>
      <c r="E107" s="12">
        <f>IF((E79+E91+E101+E103+E105-E80-E92-E102-E104-E106)&gt;0,E79+E91+E101+E103+E105-E80-E92-E102-E104-E106,0)</f>
        <v>0</v>
      </c>
    </row>
    <row r="108" spans="1:5" ht="21" x14ac:dyDescent="0.25">
      <c r="A108" s="10" t="s">
        <v>9</v>
      </c>
      <c r="B108" s="11" t="s">
        <v>277</v>
      </c>
      <c r="C108" s="10" t="s">
        <v>278</v>
      </c>
      <c r="D108" s="12">
        <f>IF((D80+D92+D102+D104+D106-D79-D91-D101-D103-D105)&gt;0,D80+D92+D102+D104+D106-D79-D91-D101-D103-D105,0)</f>
        <v>0</v>
      </c>
      <c r="E108" s="12">
        <f>IF((E80+E92+E102+E104+E106-E79-E91-E101-E103-E105)&gt;0,E80+E92+E102+E104+E106-E79-E91-E101-E103-E105,0)</f>
        <v>0</v>
      </c>
    </row>
    <row r="109" spans="1:5" ht="22.5" x14ac:dyDescent="0.25">
      <c r="A109" s="7" t="s">
        <v>279</v>
      </c>
      <c r="B109" s="8" t="s">
        <v>280</v>
      </c>
      <c r="C109" s="7" t="s">
        <v>281</v>
      </c>
      <c r="D109" s="6"/>
      <c r="E109" s="6"/>
    </row>
    <row r="110" spans="1:5" x14ac:dyDescent="0.25">
      <c r="A110" s="7" t="s">
        <v>282</v>
      </c>
      <c r="B110" s="8" t="s">
        <v>283</v>
      </c>
      <c r="C110" s="7" t="s">
        <v>284</v>
      </c>
      <c r="D110" s="6"/>
      <c r="E110" s="6"/>
    </row>
    <row r="111" spans="1:5" x14ac:dyDescent="0.25">
      <c r="A111" s="7" t="s">
        <v>282</v>
      </c>
      <c r="B111" s="8" t="s">
        <v>285</v>
      </c>
      <c r="C111" s="7" t="s">
        <v>286</v>
      </c>
      <c r="D111" s="6"/>
      <c r="E111" s="6"/>
    </row>
    <row r="112" spans="1:5" ht="21" x14ac:dyDescent="0.25">
      <c r="A112" s="10" t="s">
        <v>9</v>
      </c>
      <c r="B112" s="11" t="s">
        <v>287</v>
      </c>
      <c r="C112" s="10" t="s">
        <v>288</v>
      </c>
      <c r="D112" s="12">
        <f>IF((D107-D108-D109-D110+D111)&gt;0,D107-D108-D109-D110+D111,0)</f>
        <v>0</v>
      </c>
      <c r="E112" s="12">
        <f>IF((E107-E108-E109-E110+E111)&gt;0,E107-E108-E109-E110+E111,0)</f>
        <v>0</v>
      </c>
    </row>
    <row r="113" spans="1:5" x14ac:dyDescent="0.25">
      <c r="A113" s="10" t="s">
        <v>9</v>
      </c>
      <c r="B113" s="11" t="s">
        <v>289</v>
      </c>
      <c r="C113" s="10" t="s">
        <v>290</v>
      </c>
      <c r="D113" s="12">
        <f>IF((D108-D107+D109+D110-D111)&gt;0,D108-D107+D109+D110-D111,0)</f>
        <v>0</v>
      </c>
      <c r="E113" s="12">
        <f>IF((E108-E107+E109+E110-E111)&gt;0,E108-E107+E109+E110-E111,0)</f>
        <v>0</v>
      </c>
    </row>
    <row r="114" spans="1:5" ht="31.5" x14ac:dyDescent="0.25">
      <c r="A114" s="10" t="s">
        <v>9</v>
      </c>
      <c r="B114" s="11" t="s">
        <v>291</v>
      </c>
      <c r="C114" s="10" t="s">
        <v>292</v>
      </c>
      <c r="D114" s="12">
        <f>D115+D116+D117+D118+D119+D120</f>
        <v>0</v>
      </c>
      <c r="E114" s="12">
        <f>E115+E116+E117+E118+E119+E120</f>
        <v>0</v>
      </c>
    </row>
    <row r="115" spans="1:5" ht="22.5" x14ac:dyDescent="0.25">
      <c r="A115" s="7" t="s">
        <v>9</v>
      </c>
      <c r="B115" s="8" t="s">
        <v>293</v>
      </c>
      <c r="C115" s="7" t="s">
        <v>294</v>
      </c>
      <c r="D115" s="6"/>
      <c r="E115" s="6"/>
    </row>
    <row r="116" spans="1:5" ht="22.5" x14ac:dyDescent="0.25">
      <c r="A116" s="7" t="s">
        <v>9</v>
      </c>
      <c r="B116" s="8" t="s">
        <v>295</v>
      </c>
      <c r="C116" s="7" t="s">
        <v>296</v>
      </c>
      <c r="D116" s="6"/>
      <c r="E116" s="6"/>
    </row>
    <row r="117" spans="1:5" ht="22.5" x14ac:dyDescent="0.25">
      <c r="A117" s="7" t="s">
        <v>9</v>
      </c>
      <c r="B117" s="8" t="s">
        <v>297</v>
      </c>
      <c r="C117" s="7" t="s">
        <v>298</v>
      </c>
      <c r="D117" s="6"/>
      <c r="E117" s="6"/>
    </row>
    <row r="118" spans="1:5" x14ac:dyDescent="0.25">
      <c r="A118" s="7" t="s">
        <v>9</v>
      </c>
      <c r="B118" s="8" t="s">
        <v>299</v>
      </c>
      <c r="C118" s="7" t="s">
        <v>300</v>
      </c>
      <c r="D118" s="6"/>
      <c r="E118" s="6"/>
    </row>
    <row r="119" spans="1:5" ht="22.5" x14ac:dyDescent="0.25">
      <c r="A119" s="7" t="s">
        <v>9</v>
      </c>
      <c r="B119" s="8" t="s">
        <v>301</v>
      </c>
      <c r="C119" s="7" t="s">
        <v>302</v>
      </c>
      <c r="D119" s="6"/>
      <c r="E119" s="6"/>
    </row>
    <row r="120" spans="1:5" x14ac:dyDescent="0.25">
      <c r="A120" s="7" t="s">
        <v>9</v>
      </c>
      <c r="B120" s="8" t="s">
        <v>303</v>
      </c>
      <c r="C120" s="7" t="s">
        <v>304</v>
      </c>
      <c r="D120" s="6"/>
      <c r="E120" s="6"/>
    </row>
    <row r="121" spans="1:5" ht="21" x14ac:dyDescent="0.25">
      <c r="A121" s="10" t="s">
        <v>9</v>
      </c>
      <c r="B121" s="11" t="s">
        <v>305</v>
      </c>
      <c r="C121" s="10" t="s">
        <v>306</v>
      </c>
      <c r="D121" s="12">
        <f>D122+D123+D124+D125+D126</f>
        <v>0</v>
      </c>
      <c r="E121" s="12">
        <f>E122+E123+E124+E125+E126</f>
        <v>0</v>
      </c>
    </row>
    <row r="122" spans="1:5" ht="22.5" x14ac:dyDescent="0.25">
      <c r="A122" s="7" t="s">
        <v>9</v>
      </c>
      <c r="B122" s="8" t="s">
        <v>307</v>
      </c>
      <c r="C122" s="7" t="s">
        <v>308</v>
      </c>
      <c r="D122" s="6"/>
      <c r="E122" s="6"/>
    </row>
    <row r="123" spans="1:5" ht="22.5" x14ac:dyDescent="0.25">
      <c r="A123" s="7" t="s">
        <v>9</v>
      </c>
      <c r="B123" s="8" t="s">
        <v>309</v>
      </c>
      <c r="C123" s="7" t="s">
        <v>310</v>
      </c>
      <c r="D123" s="6"/>
      <c r="E123" s="6"/>
    </row>
    <row r="124" spans="1:5" x14ac:dyDescent="0.25">
      <c r="A124" s="7" t="s">
        <v>9</v>
      </c>
      <c r="B124" s="8" t="s">
        <v>311</v>
      </c>
      <c r="C124" s="7" t="s">
        <v>312</v>
      </c>
      <c r="D124" s="6"/>
      <c r="E124" s="6"/>
    </row>
    <row r="125" spans="1:5" ht="22.5" x14ac:dyDescent="0.25">
      <c r="A125" s="7" t="s">
        <v>9</v>
      </c>
      <c r="B125" s="8" t="s">
        <v>313</v>
      </c>
      <c r="C125" s="7" t="s">
        <v>314</v>
      </c>
      <c r="D125" s="6"/>
      <c r="E125" s="6"/>
    </row>
    <row r="126" spans="1:5" x14ac:dyDescent="0.25">
      <c r="A126" s="7" t="s">
        <v>9</v>
      </c>
      <c r="B126" s="8" t="s">
        <v>315</v>
      </c>
      <c r="C126" s="7" t="s">
        <v>316</v>
      </c>
      <c r="D126" s="6"/>
      <c r="E126" s="6"/>
    </row>
    <row r="127" spans="1:5" ht="21" x14ac:dyDescent="0.25">
      <c r="A127" s="10" t="s">
        <v>9</v>
      </c>
      <c r="B127" s="11" t="s">
        <v>317</v>
      </c>
      <c r="C127" s="10" t="s">
        <v>318</v>
      </c>
      <c r="D127" s="12">
        <f>D114-D121</f>
        <v>0</v>
      </c>
      <c r="E127" s="12">
        <f>E114-E121</f>
        <v>0</v>
      </c>
    </row>
    <row r="128" spans="1:5" ht="22.5" x14ac:dyDescent="0.25">
      <c r="A128" s="7" t="s">
        <v>9</v>
      </c>
      <c r="B128" s="8" t="s">
        <v>319</v>
      </c>
      <c r="C128" s="7" t="s">
        <v>320</v>
      </c>
      <c r="D128" s="6"/>
      <c r="E128" s="6"/>
    </row>
    <row r="129" spans="1:5" ht="21" x14ac:dyDescent="0.25">
      <c r="A129" s="10" t="s">
        <v>9</v>
      </c>
      <c r="B129" s="11" t="s">
        <v>321</v>
      </c>
      <c r="C129" s="10" t="s">
        <v>322</v>
      </c>
      <c r="D129" s="12">
        <f>D127+D128</f>
        <v>0</v>
      </c>
      <c r="E129" s="12">
        <f>E127+E128</f>
        <v>0</v>
      </c>
    </row>
    <row r="130" spans="1:5" ht="42" x14ac:dyDescent="0.25">
      <c r="A130" s="10" t="s">
        <v>9</v>
      </c>
      <c r="B130" s="11" t="s">
        <v>323</v>
      </c>
      <c r="C130" s="10" t="s">
        <v>324</v>
      </c>
      <c r="D130" s="12">
        <f>IF((D112-D113+D129)&gt;0,D112-D113+D129,0)</f>
        <v>0</v>
      </c>
      <c r="E130" s="12">
        <f>IF((E112-E113+E129)&gt;0,E112-E113+E129,0)</f>
        <v>0</v>
      </c>
    </row>
    <row r="131" spans="1:5" ht="21" x14ac:dyDescent="0.25">
      <c r="A131" s="10" t="s">
        <v>9</v>
      </c>
      <c r="B131" s="11" t="s">
        <v>325</v>
      </c>
      <c r="C131" s="10" t="s">
        <v>326</v>
      </c>
      <c r="D131" s="12">
        <f>IF((D113-D112-D129)&gt;0,D113-D112-D129,0)</f>
        <v>0</v>
      </c>
      <c r="E131" s="12">
        <f>IF((E113-E112-E129)&gt;0,E113-E112-E129,0)</f>
        <v>0</v>
      </c>
    </row>
    <row r="132" spans="1:5" x14ac:dyDescent="0.25">
      <c r="A132" s="7" t="s">
        <v>9</v>
      </c>
      <c r="B132" s="8" t="s">
        <v>327</v>
      </c>
      <c r="C132" s="7" t="s">
        <v>328</v>
      </c>
      <c r="D132" s="6"/>
      <c r="E132" s="6"/>
    </row>
    <row r="133" spans="1:5" ht="22.5" x14ac:dyDescent="0.25">
      <c r="A133" s="7" t="s">
        <v>9</v>
      </c>
      <c r="B133" s="8" t="s">
        <v>329</v>
      </c>
      <c r="C133" s="7" t="s">
        <v>330</v>
      </c>
      <c r="D133" s="6"/>
      <c r="E133" s="6"/>
    </row>
    <row r="134" spans="1:5" x14ac:dyDescent="0.25">
      <c r="A134" s="7" t="s">
        <v>9</v>
      </c>
      <c r="B134" s="8" t="s">
        <v>331</v>
      </c>
      <c r="C134" s="7" t="s">
        <v>332</v>
      </c>
      <c r="D134" s="6"/>
      <c r="E134" s="6"/>
    </row>
    <row r="135" spans="1:5" x14ac:dyDescent="0.25">
      <c r="A135" s="7" t="s">
        <v>9</v>
      </c>
      <c r="B135" s="8" t="s">
        <v>333</v>
      </c>
      <c r="C135" s="7" t="s">
        <v>334</v>
      </c>
      <c r="D135" s="6"/>
      <c r="E135" s="6"/>
    </row>
    <row r="136" spans="1:5" x14ac:dyDescent="0.25">
      <c r="A136" s="7" t="s">
        <v>9</v>
      </c>
      <c r="B136" s="8" t="s">
        <v>335</v>
      </c>
      <c r="C136" s="7" t="s">
        <v>336</v>
      </c>
      <c r="D136" s="6"/>
      <c r="E136" s="6"/>
    </row>
    <row r="137" spans="1:5" x14ac:dyDescent="0.25">
      <c r="A137" s="7" t="s">
        <v>9</v>
      </c>
      <c r="B137" s="8" t="s">
        <v>337</v>
      </c>
      <c r="C137" s="7" t="s">
        <v>338</v>
      </c>
      <c r="D137" s="6"/>
      <c r="E137" s="6"/>
    </row>
    <row r="138" spans="1:5" x14ac:dyDescent="0.25">
      <c r="B138" s="30" t="s">
        <v>339</v>
      </c>
      <c r="C138" s="18"/>
      <c r="D138" s="18"/>
      <c r="E138" s="18"/>
    </row>
    <row r="139" spans="1:5" x14ac:dyDescent="0.25">
      <c r="B139" s="19" t="s">
        <v>341</v>
      </c>
      <c r="C139" s="18"/>
      <c r="D139" s="18"/>
      <c r="E139" s="18"/>
    </row>
  </sheetData>
  <sheetProtection password="C55C" sheet="1" objects="1" scenarios="1"/>
  <mergeCells count="31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E13"/>
    <mergeCell ref="B138:E138"/>
    <mergeCell ref="B139:E139"/>
    <mergeCell ref="A14:E14"/>
    <mergeCell ref="A15:E15"/>
    <mergeCell ref="A16:A17"/>
    <mergeCell ref="B16:B17"/>
    <mergeCell ref="C16:C17"/>
    <mergeCell ref="D16:E16"/>
  </mergeCells>
  <dataValidations count="6">
    <dataValidation type="date" operator="greaterThan" allowBlank="1" showErrorMessage="1" sqref="C4:E5" xr:uid="{00000000-0002-0000-0200-000000000000}">
      <formula1>DATE(2000, 1, 1)</formula1>
      <formula2>DATE(2000, 1, 1)</formula2>
    </dataValidation>
    <dataValidation type="whole" operator="greaterThanOrEqual" allowBlank="1" showErrorMessage="1" sqref="C6:E6" xr:uid="{00000000-0002-0000-0200-000006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C10" xr:uid="{00000000-0002-0000-0200-000009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D10" xr:uid="{00000000-0002-0000-0200-00000A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E10" xr:uid="{00000000-0002-0000-0200-00000B000000}">
      <formula1>C5</formula1>
      <formula2>C5</formula2>
    </dataValidation>
    <dataValidation type="custom" allowBlank="1" showErrorMessage="1" sqref="D19:E137" xr:uid="{00000000-0002-0000-0200-00000C000000}">
      <formula1>ISNUMBER(D19)</formula1>
    </dataValidation>
  </dataValidations>
  <pageMargins left="0.7" right="0.7" top="0.75" bottom="0.75" header="0.3" footer="0.3"/>
  <pageSetup paperSize="9" fitToHeight="1000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7"/>
  <sheetViews>
    <sheetView workbookViewId="0"/>
  </sheetViews>
  <sheetFormatPr defaultRowHeight="15" x14ac:dyDescent="0.25"/>
  <cols>
    <col min="1" max="1" width="9.140625" customWidth="1" collapsed="1"/>
    <col min="2" max="2" width="45.7109375" customWidth="1" collapsed="1"/>
    <col min="3" max="3" width="9.140625" customWidth="1" collapsed="1"/>
    <col min="4" max="5" width="20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4" t="s">
        <v>1</v>
      </c>
      <c r="B2" s="18"/>
      <c r="C2" s="29" t="str">
        <f>IF('БУ-Д-Н'!C2="","",'БУ-Д-Н'!C2)</f>
        <v>"НЕШКОВИЋ ОСИГУРАЊЕ" А.Д. Бијељина</v>
      </c>
      <c r="D2" s="29" t="str">
        <f>IF('БУ-Д-Н'!D2="","",'БУ-Д-Н'!D2)</f>
        <v>"НЕШКОВИЋ ОСИГУРАЊЕ" А.Д. Бијељина</v>
      </c>
      <c r="E2" s="29" t="str">
        <f>IF('БУ-Д-Н'!E2="","",'БУ-Д-Н'!E2)</f>
        <v>"НЕШКОВИЋ ОСИГУРАЊЕ" А.Д. Бијељина</v>
      </c>
    </row>
    <row r="3" spans="1:5" x14ac:dyDescent="0.25">
      <c r="A3" s="24" t="s">
        <v>3</v>
      </c>
      <c r="B3" s="18"/>
      <c r="C3" s="29" t="str">
        <f>IF('БУ-Д-Н'!C3="","",'БУ-Д-Н'!C3)</f>
        <v>РД-1</v>
      </c>
      <c r="D3" s="29" t="str">
        <f>IF('БУ-Д-Н'!D3="","",'БУ-Д-Н'!D3)</f>
        <v>РД-1</v>
      </c>
      <c r="E3" s="29" t="str">
        <f>IF('БУ-Д-Н'!E3="","",'БУ-Д-Н'!E3)</f>
        <v>РД-1</v>
      </c>
    </row>
    <row r="4" spans="1:5" x14ac:dyDescent="0.25">
      <c r="A4" s="24" t="s">
        <v>5</v>
      </c>
      <c r="B4" s="18"/>
      <c r="C4" s="32">
        <f>IF('БУ-Д-Н'!C4="","",'БУ-Д-Н'!C4)</f>
        <v>46023</v>
      </c>
      <c r="D4" s="32" t="str">
        <f>IF('БУ-Д-Н'!D4="","",'БУ-Д-Н'!D4)</f>
        <v/>
      </c>
      <c r="E4" s="32" t="str">
        <f>IF('БУ-Д-Н'!E4="","",'БУ-Д-Н'!E4)</f>
        <v/>
      </c>
    </row>
    <row r="5" spans="1:5" x14ac:dyDescent="0.25">
      <c r="A5" s="24" t="s">
        <v>6</v>
      </c>
      <c r="B5" s="18"/>
      <c r="C5" s="32">
        <f>IF('БУ-Д-Н'!C5="","",'БУ-Д-Н'!C5)</f>
        <v>46203</v>
      </c>
      <c r="D5" s="32" t="str">
        <f>IF('БУ-Д-Н'!D5="","",'БУ-Д-Н'!D5)</f>
        <v/>
      </c>
      <c r="E5" s="32" t="str">
        <f>IF('БУ-Д-Н'!E5="","",'БУ-Д-Н'!E5)</f>
        <v/>
      </c>
    </row>
    <row r="6" spans="1:5" x14ac:dyDescent="0.25">
      <c r="A6" s="24" t="s">
        <v>7</v>
      </c>
      <c r="B6" s="18"/>
      <c r="C6" s="33">
        <f>IF('БУ-Д-Н'!C6="","",'БУ-Д-Н'!C6)</f>
        <v>1</v>
      </c>
      <c r="D6" s="33" t="str">
        <f>IF('БУ-Д-Н'!D6="","",'БУ-Д-Н'!D6)</f>
        <v/>
      </c>
      <c r="E6" s="33" t="str">
        <f>IF('БУ-Д-Н'!E6="","",'БУ-Д-Н'!E6)</f>
        <v/>
      </c>
    </row>
    <row r="7" spans="1:5" x14ac:dyDescent="0.25">
      <c r="A7" s="24" t="s">
        <v>8</v>
      </c>
      <c r="B7" s="18"/>
      <c r="C7" s="29" t="str">
        <f>IF('БУ-Д-Н'!C7="","",'БУ-Д-Н'!C7)</f>
        <v>Ј.Шкиљевић</v>
      </c>
      <c r="D7" s="29" t="str">
        <f>IF('БУ-Д-Н'!D7="","",'БУ-Д-Н'!D7)</f>
        <v/>
      </c>
      <c r="E7" s="29" t="str">
        <f>IF('БУ-Д-Н'!E7="","",'БУ-Д-Н'!E7)</f>
        <v/>
      </c>
    </row>
    <row r="8" spans="1:5" x14ac:dyDescent="0.25">
      <c r="A8" s="24" t="s">
        <v>10</v>
      </c>
      <c r="B8" s="18"/>
      <c r="C8" s="29" t="str">
        <f>IF('БУ-Д-Н'!C8="","",'БУ-Д-Н'!C8)</f>
        <v>Миленко Мишановић</v>
      </c>
      <c r="D8" s="29" t="str">
        <f>IF('БУ-Д-Н'!D8="","",'БУ-Д-Н'!D8)</f>
        <v/>
      </c>
      <c r="E8" s="29" t="str">
        <f>IF('БУ-Д-Н'!E8="","",'БУ-Д-Н'!E8)</f>
        <v/>
      </c>
    </row>
    <row r="9" spans="1:5" x14ac:dyDescent="0.25">
      <c r="A9" s="24" t="s">
        <v>11</v>
      </c>
      <c r="B9" s="18"/>
      <c r="C9" s="29" t="str">
        <f>IF('БУ-Д-Н'!C9="","",'БУ-Д-Н'!C9)</f>
        <v>Вања Драгичевић</v>
      </c>
      <c r="D9" s="29" t="str">
        <f>IF('БУ-Д-Н'!D9="","",'БУ-Д-Н'!D9)</f>
        <v/>
      </c>
      <c r="E9" s="29" t="str">
        <f>IF('БУ-Д-Н'!E9="","",'БУ-Д-Н'!E9)</f>
        <v/>
      </c>
    </row>
    <row r="10" spans="1:5" x14ac:dyDescent="0.25">
      <c r="A10" s="24" t="s">
        <v>12</v>
      </c>
      <c r="B10" s="18"/>
      <c r="C10" s="32">
        <f>IF('БУ-Д-Н'!C10="","",'БУ-Д-Н'!C10)</f>
        <v>46226</v>
      </c>
      <c r="D10" s="32" t="str">
        <f>IF('БУ-Д-Н'!D10="","",'БУ-Д-Н'!D10)</f>
        <v/>
      </c>
      <c r="E10" s="32" t="str">
        <f>IF('БУ-Д-Н'!E10="","",'БУ-Д-Н'!E10)</f>
        <v/>
      </c>
    </row>
    <row r="11" spans="1:5" x14ac:dyDescent="0.25">
      <c r="A11" s="24" t="s">
        <v>13</v>
      </c>
      <c r="B11" s="18"/>
      <c r="C11" s="29" t="str">
        <f>IF('БУ-Д-Н'!C11="","",'БУ-Д-Н'!C11)</f>
        <v>Бијељина</v>
      </c>
      <c r="D11" s="29" t="str">
        <f>IF('БУ-Д-Н'!D11="","",'БУ-Д-Н'!D11)</f>
        <v/>
      </c>
      <c r="E11" s="29" t="str">
        <f>IF('БУ-Д-Н'!E11="","",'БУ-Д-Н'!E11)</f>
        <v/>
      </c>
    </row>
    <row r="12" spans="1:5" x14ac:dyDescent="0.25">
      <c r="A12" s="24" t="s">
        <v>14</v>
      </c>
      <c r="B12" s="18"/>
      <c r="C12" s="29" t="str">
        <f>IF('БУ-Д-Н'!C12="","",'БУ-Д-Н'!C12)</f>
        <v>office@neskovicosiguranje.com</v>
      </c>
      <c r="D12" s="29" t="str">
        <f>IF('БУ-Д-Н'!D12="","",'БУ-Д-Н'!D12)</f>
        <v/>
      </c>
      <c r="E12" s="29" t="str">
        <f>IF('БУ-Д-Н'!E12="","",'БУ-Д-Н'!E12)</f>
        <v/>
      </c>
    </row>
    <row r="13" spans="1:5" x14ac:dyDescent="0.25">
      <c r="A13" s="18"/>
      <c r="B13" s="18"/>
      <c r="C13" s="18"/>
      <c r="D13" s="18"/>
      <c r="E13" s="18"/>
    </row>
    <row r="14" spans="1:5" ht="35.1" customHeight="1" x14ac:dyDescent="0.25">
      <c r="A14" s="20" t="s">
        <v>15</v>
      </c>
      <c r="B14" s="18"/>
      <c r="C14" s="18"/>
      <c r="D14" s="18"/>
      <c r="E14" s="18"/>
    </row>
    <row r="15" spans="1:5" x14ac:dyDescent="0.25">
      <c r="A15" s="21" t="s">
        <v>16</v>
      </c>
      <c r="B15" s="18"/>
      <c r="C15" s="18"/>
      <c r="D15" s="18"/>
      <c r="E15" s="18"/>
    </row>
    <row r="16" spans="1:5" ht="39.950000000000003" customHeight="1" x14ac:dyDescent="0.25">
      <c r="A16" s="34" t="s">
        <v>18</v>
      </c>
      <c r="B16" s="34" t="s">
        <v>19</v>
      </c>
      <c r="C16" s="34" t="s">
        <v>20</v>
      </c>
      <c r="D16" s="34" t="s">
        <v>17</v>
      </c>
      <c r="E16" s="23"/>
    </row>
    <row r="17" spans="1:5" ht="54.95" customHeight="1" x14ac:dyDescent="0.25">
      <c r="A17" s="34" t="s">
        <v>18</v>
      </c>
      <c r="B17" s="34" t="s">
        <v>19</v>
      </c>
      <c r="C17" s="34" t="s">
        <v>20</v>
      </c>
      <c r="D17" s="13" t="s">
        <v>21</v>
      </c>
      <c r="E17" s="13" t="s">
        <v>22</v>
      </c>
    </row>
    <row r="18" spans="1:5" x14ac:dyDescent="0.25">
      <c r="A18" s="13">
        <v>1</v>
      </c>
      <c r="B18" s="13">
        <v>2</v>
      </c>
      <c r="C18" s="13">
        <v>3</v>
      </c>
      <c r="D18" s="13">
        <v>4</v>
      </c>
      <c r="E18" s="13">
        <v>5</v>
      </c>
    </row>
    <row r="19" spans="1:5" ht="22.5" x14ac:dyDescent="0.25">
      <c r="A19" s="7" t="s">
        <v>9</v>
      </c>
      <c r="B19" s="8" t="s">
        <v>23</v>
      </c>
      <c r="C19" s="7" t="s">
        <v>24</v>
      </c>
      <c r="D19" s="16">
        <f>'БУ-Д-Н'!D19+'БУ-Д-Ж'!D19</f>
        <v>11657446</v>
      </c>
      <c r="E19" s="16">
        <f>'БУ-Д-Н'!E19+'БУ-Д-Ж'!E19</f>
        <v>11181788</v>
      </c>
    </row>
    <row r="20" spans="1:5" ht="22.5" x14ac:dyDescent="0.25">
      <c r="A20" s="7" t="s">
        <v>25</v>
      </c>
      <c r="B20" s="8" t="s">
        <v>26</v>
      </c>
      <c r="C20" s="7" t="s">
        <v>27</v>
      </c>
      <c r="D20" s="16">
        <f>'БУ-Д-Н'!D20+'БУ-Д-Ж'!D20</f>
        <v>0</v>
      </c>
      <c r="E20" s="16">
        <f>'БУ-Д-Н'!E20+'БУ-Д-Ж'!E20</f>
        <v>0</v>
      </c>
    </row>
    <row r="21" spans="1:5" ht="22.5" x14ac:dyDescent="0.25">
      <c r="A21" s="7" t="s">
        <v>28</v>
      </c>
      <c r="B21" s="8" t="s">
        <v>29</v>
      </c>
      <c r="C21" s="7" t="s">
        <v>30</v>
      </c>
      <c r="D21" s="16">
        <f>'БУ-Д-Н'!D21+'БУ-Д-Ж'!D21</f>
        <v>0</v>
      </c>
      <c r="E21" s="16">
        <f>'БУ-Д-Н'!E21+'БУ-Д-Ж'!E21</f>
        <v>0</v>
      </c>
    </row>
    <row r="22" spans="1:5" x14ac:dyDescent="0.25">
      <c r="A22" s="7" t="s">
        <v>31</v>
      </c>
      <c r="B22" s="8" t="s">
        <v>32</v>
      </c>
      <c r="C22" s="7" t="s">
        <v>33</v>
      </c>
      <c r="D22" s="16">
        <f>'БУ-Д-Н'!D22+'БУ-Д-Ж'!D22</f>
        <v>0</v>
      </c>
      <c r="E22" s="16">
        <f>'БУ-Д-Н'!E22+'БУ-Д-Ж'!E22</f>
        <v>0</v>
      </c>
    </row>
    <row r="23" spans="1:5" ht="22.5" x14ac:dyDescent="0.25">
      <c r="A23" s="7" t="s">
        <v>34</v>
      </c>
      <c r="B23" s="8" t="s">
        <v>35</v>
      </c>
      <c r="C23" s="7" t="s">
        <v>36</v>
      </c>
      <c r="D23" s="16">
        <f>'БУ-Д-Н'!D23+'БУ-Д-Ж'!D23</f>
        <v>0</v>
      </c>
      <c r="E23" s="16">
        <f>'БУ-Д-Н'!E23+'БУ-Д-Ж'!E23</f>
        <v>0</v>
      </c>
    </row>
    <row r="24" spans="1:5" ht="22.5" x14ac:dyDescent="0.25">
      <c r="A24" s="7" t="s">
        <v>37</v>
      </c>
      <c r="B24" s="8" t="s">
        <v>38</v>
      </c>
      <c r="C24" s="7" t="s">
        <v>39</v>
      </c>
      <c r="D24" s="16">
        <f>'БУ-Д-Н'!D24+'БУ-Д-Ж'!D24</f>
        <v>0</v>
      </c>
      <c r="E24" s="16">
        <f>'БУ-Д-Н'!E24+'БУ-Д-Ж'!E24</f>
        <v>0</v>
      </c>
    </row>
    <row r="25" spans="1:5" x14ac:dyDescent="0.25">
      <c r="A25" s="7" t="s">
        <v>40</v>
      </c>
      <c r="B25" s="8" t="s">
        <v>41</v>
      </c>
      <c r="C25" s="7" t="s">
        <v>42</v>
      </c>
      <c r="D25" s="16">
        <f>'БУ-Д-Н'!D25+'БУ-Д-Ж'!D25</f>
        <v>0</v>
      </c>
      <c r="E25" s="16">
        <f>'БУ-Д-Н'!E25+'БУ-Д-Ж'!E25</f>
        <v>0</v>
      </c>
    </row>
    <row r="26" spans="1:5" ht="22.5" x14ac:dyDescent="0.25">
      <c r="A26" s="7" t="s">
        <v>43</v>
      </c>
      <c r="B26" s="8" t="s">
        <v>44</v>
      </c>
      <c r="C26" s="7" t="s">
        <v>45</v>
      </c>
      <c r="D26" s="16">
        <f>'БУ-Д-Н'!D26+'БУ-Д-Ж'!D26</f>
        <v>9767730</v>
      </c>
      <c r="E26" s="16">
        <f>'БУ-Д-Н'!E26+'БУ-Д-Ж'!E26</f>
        <v>10454456</v>
      </c>
    </row>
    <row r="27" spans="1:5" ht="22.5" x14ac:dyDescent="0.25">
      <c r="A27" s="7" t="s">
        <v>46</v>
      </c>
      <c r="B27" s="8" t="s">
        <v>47</v>
      </c>
      <c r="C27" s="7" t="s">
        <v>48</v>
      </c>
      <c r="D27" s="16">
        <f>'БУ-Д-Н'!D27+'БУ-Д-Ж'!D27</f>
        <v>0</v>
      </c>
      <c r="E27" s="16">
        <f>'БУ-Д-Н'!E27+'БУ-Д-Ж'!E27</f>
        <v>0</v>
      </c>
    </row>
    <row r="28" spans="1:5" ht="22.5" x14ac:dyDescent="0.25">
      <c r="A28" s="7" t="s">
        <v>49</v>
      </c>
      <c r="B28" s="8" t="s">
        <v>50</v>
      </c>
      <c r="C28" s="7" t="s">
        <v>51</v>
      </c>
      <c r="D28" s="16">
        <f>'БУ-Д-Н'!D28+'БУ-Д-Ж'!D28</f>
        <v>1201657</v>
      </c>
      <c r="E28" s="16">
        <f>'БУ-Д-Н'!E28+'БУ-Д-Ж'!E28</f>
        <v>0</v>
      </c>
    </row>
    <row r="29" spans="1:5" ht="22.5" x14ac:dyDescent="0.25">
      <c r="A29" s="7" t="s">
        <v>52</v>
      </c>
      <c r="B29" s="8" t="s">
        <v>53</v>
      </c>
      <c r="C29" s="7" t="s">
        <v>54</v>
      </c>
      <c r="D29" s="16">
        <f>'БУ-Д-Н'!D29+'БУ-Д-Ж'!D29</f>
        <v>33490</v>
      </c>
      <c r="E29" s="16">
        <f>'БУ-Д-Н'!E29+'БУ-Д-Ж'!E29</f>
        <v>22929</v>
      </c>
    </row>
    <row r="30" spans="1:5" x14ac:dyDescent="0.25">
      <c r="A30" s="7" t="s">
        <v>55</v>
      </c>
      <c r="B30" s="8" t="s">
        <v>56</v>
      </c>
      <c r="C30" s="7" t="s">
        <v>57</v>
      </c>
      <c r="D30" s="16">
        <f>'БУ-Д-Н'!D30+'БУ-Д-Ж'!D30</f>
        <v>654569</v>
      </c>
      <c r="E30" s="16">
        <f>'БУ-Д-Н'!E30+'БУ-Д-Ж'!E30</f>
        <v>704403</v>
      </c>
    </row>
    <row r="31" spans="1:5" x14ac:dyDescent="0.25">
      <c r="A31" s="7" t="s">
        <v>9</v>
      </c>
      <c r="B31" s="8" t="s">
        <v>58</v>
      </c>
      <c r="C31" s="7" t="s">
        <v>59</v>
      </c>
      <c r="D31" s="16">
        <f>'БУ-Д-Н'!D31+'БУ-Д-Ж'!D31</f>
        <v>5649398</v>
      </c>
      <c r="E31" s="16">
        <f>'БУ-Д-Н'!E31+'БУ-Д-Ж'!E31</f>
        <v>5448528</v>
      </c>
    </row>
    <row r="32" spans="1:5" x14ac:dyDescent="0.25">
      <c r="A32" s="7" t="s">
        <v>9</v>
      </c>
      <c r="B32" s="8" t="s">
        <v>60</v>
      </c>
      <c r="C32" s="7" t="s">
        <v>61</v>
      </c>
      <c r="D32" s="16">
        <f>'БУ-Д-Н'!D32+'БУ-Д-Ж'!D32</f>
        <v>3443137</v>
      </c>
      <c r="E32" s="16">
        <f>'БУ-Д-Н'!E32+'БУ-Д-Ж'!E32</f>
        <v>3631656</v>
      </c>
    </row>
    <row r="33" spans="1:5" ht="22.5" x14ac:dyDescent="0.25">
      <c r="A33" s="7" t="s">
        <v>62</v>
      </c>
      <c r="B33" s="8" t="s">
        <v>63</v>
      </c>
      <c r="C33" s="7" t="s">
        <v>64</v>
      </c>
      <c r="D33" s="16">
        <f>'БУ-Д-Н'!D33+'БУ-Д-Ж'!D33</f>
        <v>92222</v>
      </c>
      <c r="E33" s="16">
        <f>'БУ-Д-Н'!E33+'БУ-Д-Ж'!E33</f>
        <v>95632</v>
      </c>
    </row>
    <row r="34" spans="1:5" ht="22.5" x14ac:dyDescent="0.25">
      <c r="A34" s="7" t="s">
        <v>65</v>
      </c>
      <c r="B34" s="8" t="s">
        <v>66</v>
      </c>
      <c r="C34" s="7" t="s">
        <v>67</v>
      </c>
      <c r="D34" s="16">
        <f>'БУ-Д-Н'!D34+'БУ-Д-Ж'!D34</f>
        <v>0</v>
      </c>
      <c r="E34" s="16">
        <f>'БУ-Д-Н'!E34+'БУ-Д-Ж'!E34</f>
        <v>0</v>
      </c>
    </row>
    <row r="35" spans="1:5" x14ac:dyDescent="0.25">
      <c r="A35" s="7" t="s">
        <v>68</v>
      </c>
      <c r="B35" s="8" t="s">
        <v>69</v>
      </c>
      <c r="C35" s="7" t="s">
        <v>70</v>
      </c>
      <c r="D35" s="16">
        <f>'БУ-Д-Н'!D35+'БУ-Д-Ж'!D35</f>
        <v>0</v>
      </c>
      <c r="E35" s="16">
        <f>'БУ-Д-Н'!E35+'БУ-Д-Ж'!E35</f>
        <v>0</v>
      </c>
    </row>
    <row r="36" spans="1:5" x14ac:dyDescent="0.25">
      <c r="A36" s="7" t="s">
        <v>71</v>
      </c>
      <c r="B36" s="8" t="s">
        <v>72</v>
      </c>
      <c r="C36" s="7" t="s">
        <v>73</v>
      </c>
      <c r="D36" s="16">
        <f>'БУ-Д-Н'!D36+'БУ-Д-Ж'!D36</f>
        <v>10172</v>
      </c>
      <c r="E36" s="16">
        <f>'БУ-Д-Н'!E36+'БУ-Д-Ж'!E36</f>
        <v>10204</v>
      </c>
    </row>
    <row r="37" spans="1:5" x14ac:dyDescent="0.25">
      <c r="A37" s="7" t="s">
        <v>74</v>
      </c>
      <c r="B37" s="8" t="s">
        <v>75</v>
      </c>
      <c r="C37" s="7" t="s">
        <v>76</v>
      </c>
      <c r="D37" s="16">
        <f>'БУ-Д-Н'!D37+'БУ-Д-Ж'!D37</f>
        <v>3497</v>
      </c>
      <c r="E37" s="16">
        <f>'БУ-Д-Н'!E37+'БУ-Д-Ж'!E37</f>
        <v>3354</v>
      </c>
    </row>
    <row r="38" spans="1:5" x14ac:dyDescent="0.25">
      <c r="A38" s="7" t="s">
        <v>77</v>
      </c>
      <c r="B38" s="8" t="s">
        <v>78</v>
      </c>
      <c r="C38" s="7" t="s">
        <v>79</v>
      </c>
      <c r="D38" s="16">
        <f>'БУ-Д-Н'!D38+'БУ-Д-Ж'!D38</f>
        <v>40879</v>
      </c>
      <c r="E38" s="16">
        <f>'БУ-Д-Н'!E38+'БУ-Д-Ж'!E38</f>
        <v>46191</v>
      </c>
    </row>
    <row r="39" spans="1:5" x14ac:dyDescent="0.25">
      <c r="A39" s="7" t="s">
        <v>80</v>
      </c>
      <c r="B39" s="8" t="s">
        <v>81</v>
      </c>
      <c r="C39" s="7" t="s">
        <v>82</v>
      </c>
      <c r="D39" s="16">
        <f>'БУ-Д-Н'!D39+'БУ-Д-Ж'!D39</f>
        <v>0</v>
      </c>
      <c r="E39" s="16">
        <f>'БУ-Д-Н'!E39+'БУ-Д-Ж'!E39</f>
        <v>0</v>
      </c>
    </row>
    <row r="40" spans="1:5" x14ac:dyDescent="0.25">
      <c r="A40" s="7" t="s">
        <v>83</v>
      </c>
      <c r="B40" s="8" t="s">
        <v>84</v>
      </c>
      <c r="C40" s="7" t="s">
        <v>85</v>
      </c>
      <c r="D40" s="16">
        <f>'БУ-Д-Н'!D40+'БУ-Д-Ж'!D40</f>
        <v>0</v>
      </c>
      <c r="E40" s="16">
        <f>'БУ-Д-Н'!E40+'БУ-Д-Ж'!E40</f>
        <v>0</v>
      </c>
    </row>
    <row r="41" spans="1:5" x14ac:dyDescent="0.25">
      <c r="A41" s="7" t="s">
        <v>86</v>
      </c>
      <c r="B41" s="8" t="s">
        <v>87</v>
      </c>
      <c r="C41" s="7" t="s">
        <v>88</v>
      </c>
      <c r="D41" s="16">
        <f>'БУ-Д-Н'!D41+'БУ-Д-Ж'!D41</f>
        <v>0</v>
      </c>
      <c r="E41" s="16">
        <f>'БУ-Д-Н'!E41+'БУ-Д-Ж'!E41</f>
        <v>0</v>
      </c>
    </row>
    <row r="42" spans="1:5" ht="22.5" x14ac:dyDescent="0.25">
      <c r="A42" s="7" t="s">
        <v>89</v>
      </c>
      <c r="B42" s="8" t="s">
        <v>90</v>
      </c>
      <c r="C42" s="7" t="s">
        <v>91</v>
      </c>
      <c r="D42" s="16">
        <f>'БУ-Д-Н'!D42+'БУ-Д-Ж'!D42</f>
        <v>37674</v>
      </c>
      <c r="E42" s="16">
        <f>'БУ-Д-Н'!E42+'БУ-Д-Ж'!E42</f>
        <v>35883</v>
      </c>
    </row>
    <row r="43" spans="1:5" ht="22.5" x14ac:dyDescent="0.25">
      <c r="A43" s="7" t="s">
        <v>92</v>
      </c>
      <c r="B43" s="8" t="s">
        <v>93</v>
      </c>
      <c r="C43" s="7" t="s">
        <v>94</v>
      </c>
      <c r="D43" s="16">
        <f>'БУ-Д-Н'!D43+'БУ-Д-Ж'!D43</f>
        <v>0</v>
      </c>
      <c r="E43" s="16">
        <f>'БУ-Д-Н'!E43+'БУ-Д-Ж'!E43</f>
        <v>0</v>
      </c>
    </row>
    <row r="44" spans="1:5" ht="22.5" x14ac:dyDescent="0.25">
      <c r="A44" s="7" t="s">
        <v>95</v>
      </c>
      <c r="B44" s="8" t="s">
        <v>96</v>
      </c>
      <c r="C44" s="7" t="s">
        <v>97</v>
      </c>
      <c r="D44" s="16">
        <f>'БУ-Д-Н'!D44+'БУ-Д-Ж'!D44</f>
        <v>0</v>
      </c>
      <c r="E44" s="16">
        <f>'БУ-Д-Н'!E44+'БУ-Д-Ж'!E44</f>
        <v>0</v>
      </c>
    </row>
    <row r="45" spans="1:5" ht="22.5" x14ac:dyDescent="0.25">
      <c r="A45" s="7" t="s">
        <v>98</v>
      </c>
      <c r="B45" s="8" t="s">
        <v>99</v>
      </c>
      <c r="C45" s="7" t="s">
        <v>100</v>
      </c>
      <c r="D45" s="16">
        <f>'БУ-Д-Н'!D45+'БУ-Д-Ж'!D45</f>
        <v>0</v>
      </c>
      <c r="E45" s="16">
        <f>'БУ-Д-Н'!E45+'БУ-Д-Ж'!E45</f>
        <v>0</v>
      </c>
    </row>
    <row r="46" spans="1:5" ht="22.5" x14ac:dyDescent="0.25">
      <c r="A46" s="7" t="s">
        <v>101</v>
      </c>
      <c r="B46" s="8" t="s">
        <v>102</v>
      </c>
      <c r="C46" s="7" t="s">
        <v>103</v>
      </c>
      <c r="D46" s="16">
        <f>'БУ-Д-Н'!D46+'БУ-Д-Ж'!D46</f>
        <v>0</v>
      </c>
      <c r="E46" s="16">
        <f>'БУ-Д-Н'!E46+'БУ-Д-Ж'!E46</f>
        <v>0</v>
      </c>
    </row>
    <row r="47" spans="1:5" ht="22.5" x14ac:dyDescent="0.25">
      <c r="A47" s="7" t="s">
        <v>104</v>
      </c>
      <c r="B47" s="8" t="s">
        <v>105</v>
      </c>
      <c r="C47" s="7" t="s">
        <v>106</v>
      </c>
      <c r="D47" s="16">
        <f>'БУ-Д-Н'!D47+'БУ-Д-Ж'!D47</f>
        <v>0</v>
      </c>
      <c r="E47" s="16">
        <f>'БУ-Д-Н'!E47+'БУ-Д-Ж'!E47</f>
        <v>0</v>
      </c>
    </row>
    <row r="48" spans="1:5" x14ac:dyDescent="0.25">
      <c r="A48" s="7" t="s">
        <v>107</v>
      </c>
      <c r="B48" s="8" t="s">
        <v>108</v>
      </c>
      <c r="C48" s="7" t="s">
        <v>109</v>
      </c>
      <c r="D48" s="16">
        <f>'БУ-Д-Н'!D48+'БУ-Д-Ж'!D48</f>
        <v>0</v>
      </c>
      <c r="E48" s="16">
        <f>'БУ-Д-Н'!E48+'БУ-Д-Ж'!E48</f>
        <v>0</v>
      </c>
    </row>
    <row r="49" spans="1:5" ht="22.5" x14ac:dyDescent="0.25">
      <c r="A49" s="7" t="s">
        <v>110</v>
      </c>
      <c r="B49" s="8" t="s">
        <v>111</v>
      </c>
      <c r="C49" s="7" t="s">
        <v>112</v>
      </c>
      <c r="D49" s="16">
        <f>'БУ-Д-Н'!D49+'БУ-Д-Ж'!D49</f>
        <v>3350915</v>
      </c>
      <c r="E49" s="16">
        <f>'БУ-Д-Н'!E49+'БУ-Д-Ж'!E49</f>
        <v>3536024</v>
      </c>
    </row>
    <row r="50" spans="1:5" ht="22.5" x14ac:dyDescent="0.25">
      <c r="A50" s="7" t="s">
        <v>113</v>
      </c>
      <c r="B50" s="8" t="s">
        <v>114</v>
      </c>
      <c r="C50" s="7" t="s">
        <v>115</v>
      </c>
      <c r="D50" s="16">
        <f>'БУ-Д-Н'!D50+'БУ-Д-Ж'!D50</f>
        <v>3177102</v>
      </c>
      <c r="E50" s="16">
        <f>'БУ-Д-Н'!E50+'БУ-Д-Ж'!E50</f>
        <v>2887886</v>
      </c>
    </row>
    <row r="51" spans="1:5" ht="22.5" x14ac:dyDescent="0.25">
      <c r="A51" s="7" t="s">
        <v>116</v>
      </c>
      <c r="B51" s="8" t="s">
        <v>117</v>
      </c>
      <c r="C51" s="7" t="s">
        <v>118</v>
      </c>
      <c r="D51" s="16">
        <f>'БУ-Д-Н'!D51+'БУ-Д-Ж'!D51</f>
        <v>173813</v>
      </c>
      <c r="E51" s="16">
        <f>'БУ-Д-Н'!E51+'БУ-Д-Ж'!E51</f>
        <v>176486</v>
      </c>
    </row>
    <row r="52" spans="1:5" ht="22.5" x14ac:dyDescent="0.25">
      <c r="A52" s="7" t="s">
        <v>119</v>
      </c>
      <c r="B52" s="8" t="s">
        <v>120</v>
      </c>
      <c r="C52" s="7" t="s">
        <v>121</v>
      </c>
      <c r="D52" s="16">
        <f>'БУ-Д-Н'!D52+'БУ-Д-Ж'!D52</f>
        <v>0</v>
      </c>
      <c r="E52" s="16">
        <f>'БУ-Д-Н'!E52+'БУ-Д-Ж'!E52</f>
        <v>0</v>
      </c>
    </row>
    <row r="53" spans="1:5" ht="22.5" x14ac:dyDescent="0.25">
      <c r="A53" s="7" t="s">
        <v>122</v>
      </c>
      <c r="B53" s="8" t="s">
        <v>123</v>
      </c>
      <c r="C53" s="7" t="s">
        <v>124</v>
      </c>
      <c r="D53" s="16">
        <f>'БУ-Д-Н'!D53+'БУ-Д-Ж'!D53</f>
        <v>0</v>
      </c>
      <c r="E53" s="16">
        <f>'БУ-Д-Н'!E53+'БУ-Д-Ж'!E53</f>
        <v>471652</v>
      </c>
    </row>
    <row r="54" spans="1:5" x14ac:dyDescent="0.25">
      <c r="A54" s="7" t="s">
        <v>9</v>
      </c>
      <c r="B54" s="8" t="s">
        <v>125</v>
      </c>
      <c r="C54" s="7" t="s">
        <v>126</v>
      </c>
      <c r="D54" s="16">
        <f>'БУ-Д-Н'!D54+'БУ-Д-Ж'!D54</f>
        <v>2206261</v>
      </c>
      <c r="E54" s="16">
        <f>'БУ-Д-Н'!E54+'БУ-Д-Ж'!E54</f>
        <v>1816872</v>
      </c>
    </row>
    <row r="55" spans="1:5" x14ac:dyDescent="0.25">
      <c r="A55" s="7" t="s">
        <v>127</v>
      </c>
      <c r="B55" s="8" t="s">
        <v>128</v>
      </c>
      <c r="C55" s="7" t="s">
        <v>129</v>
      </c>
      <c r="D55" s="16">
        <f>'БУ-Д-Н'!D55+'БУ-Д-Ж'!D55</f>
        <v>148066</v>
      </c>
      <c r="E55" s="16">
        <f>'БУ-Д-Н'!E55+'БУ-Д-Ж'!E55</f>
        <v>143983</v>
      </c>
    </row>
    <row r="56" spans="1:5" x14ac:dyDescent="0.25">
      <c r="A56" s="7" t="s">
        <v>130</v>
      </c>
      <c r="B56" s="8" t="s">
        <v>131</v>
      </c>
      <c r="C56" s="7" t="s">
        <v>132</v>
      </c>
      <c r="D56" s="16">
        <f>'БУ-Д-Н'!D56+'БУ-Д-Ж'!D56</f>
        <v>148066</v>
      </c>
      <c r="E56" s="16">
        <f>'БУ-Д-Н'!E56+'БУ-Д-Ж'!E56</f>
        <v>143983</v>
      </c>
    </row>
    <row r="57" spans="1:5" x14ac:dyDescent="0.25">
      <c r="A57" s="7" t="s">
        <v>133</v>
      </c>
      <c r="B57" s="8" t="s">
        <v>134</v>
      </c>
      <c r="C57" s="7" t="s">
        <v>135</v>
      </c>
      <c r="D57" s="16">
        <f>'БУ-Д-Н'!D57+'БУ-Д-Ж'!D57</f>
        <v>0</v>
      </c>
      <c r="E57" s="16">
        <f>'БУ-Д-Н'!E57+'БУ-Д-Ж'!E57</f>
        <v>0</v>
      </c>
    </row>
    <row r="58" spans="1:5" ht="22.5" x14ac:dyDescent="0.25">
      <c r="A58" s="7" t="s">
        <v>136</v>
      </c>
      <c r="B58" s="8" t="s">
        <v>137</v>
      </c>
      <c r="C58" s="7" t="s">
        <v>138</v>
      </c>
      <c r="D58" s="16">
        <f>'БУ-Д-Н'!D58+'БУ-Д-Ж'!D58</f>
        <v>938098</v>
      </c>
      <c r="E58" s="16">
        <f>'БУ-Д-Н'!E58+'БУ-Д-Ж'!E58</f>
        <v>754876</v>
      </c>
    </row>
    <row r="59" spans="1:5" x14ac:dyDescent="0.25">
      <c r="A59" s="7" t="s">
        <v>139</v>
      </c>
      <c r="B59" s="8" t="s">
        <v>140</v>
      </c>
      <c r="C59" s="7" t="s">
        <v>141</v>
      </c>
      <c r="D59" s="16">
        <f>'БУ-Д-Н'!D59+'БУ-Д-Ж'!D59</f>
        <v>283501</v>
      </c>
      <c r="E59" s="16">
        <f>'БУ-Д-Н'!E59+'БУ-Д-Ж'!E59</f>
        <v>273814</v>
      </c>
    </row>
    <row r="60" spans="1:5" x14ac:dyDescent="0.25">
      <c r="A60" s="7" t="s">
        <v>142</v>
      </c>
      <c r="B60" s="8" t="s">
        <v>143</v>
      </c>
      <c r="C60" s="7" t="s">
        <v>144</v>
      </c>
      <c r="D60" s="16">
        <f>'БУ-Д-Н'!D60+'БУ-Д-Ж'!D60</f>
        <v>11063</v>
      </c>
      <c r="E60" s="16">
        <f>'БУ-Д-Н'!E60+'БУ-Д-Ж'!E60</f>
        <v>0</v>
      </c>
    </row>
    <row r="61" spans="1:5" x14ac:dyDescent="0.25">
      <c r="A61" s="7" t="s">
        <v>145</v>
      </c>
      <c r="B61" s="8" t="s">
        <v>146</v>
      </c>
      <c r="C61" s="7" t="s">
        <v>147</v>
      </c>
      <c r="D61" s="16">
        <f>'БУ-Д-Н'!D61+'БУ-Д-Ж'!D61</f>
        <v>23467</v>
      </c>
      <c r="E61" s="16">
        <f>'БУ-Д-Н'!E61+'БУ-Д-Ж'!E61</f>
        <v>21659</v>
      </c>
    </row>
    <row r="62" spans="1:5" ht="33.75" x14ac:dyDescent="0.25">
      <c r="A62" s="7" t="s">
        <v>148</v>
      </c>
      <c r="B62" s="8" t="s">
        <v>149</v>
      </c>
      <c r="C62" s="7" t="s">
        <v>150</v>
      </c>
      <c r="D62" s="16">
        <f>'БУ-Д-Н'!D62+'БУ-Д-Ж'!D62</f>
        <v>551679</v>
      </c>
      <c r="E62" s="16">
        <f>'БУ-Д-Н'!E62+'БУ-Д-Ж'!E62</f>
        <v>396076</v>
      </c>
    </row>
    <row r="63" spans="1:5" x14ac:dyDescent="0.25">
      <c r="A63" s="7" t="s">
        <v>151</v>
      </c>
      <c r="B63" s="8" t="s">
        <v>152</v>
      </c>
      <c r="C63" s="7" t="s">
        <v>153</v>
      </c>
      <c r="D63" s="16">
        <f>'БУ-Д-Н'!D63+'БУ-Д-Ж'!D63</f>
        <v>68388</v>
      </c>
      <c r="E63" s="16">
        <f>'БУ-Д-Н'!E63+'БУ-Д-Ж'!E63</f>
        <v>63327</v>
      </c>
    </row>
    <row r="64" spans="1:5" ht="22.5" x14ac:dyDescent="0.25">
      <c r="A64" s="7" t="s">
        <v>154</v>
      </c>
      <c r="B64" s="8" t="s">
        <v>155</v>
      </c>
      <c r="C64" s="7" t="s">
        <v>156</v>
      </c>
      <c r="D64" s="16">
        <f>'БУ-Д-Н'!D64+'БУ-Д-Ж'!D64</f>
        <v>1120097</v>
      </c>
      <c r="E64" s="16">
        <f>'БУ-Д-Н'!E64+'БУ-Д-Ж'!E64</f>
        <v>918013</v>
      </c>
    </row>
    <row r="65" spans="1:5" x14ac:dyDescent="0.25">
      <c r="A65" s="7" t="s">
        <v>157</v>
      </c>
      <c r="B65" s="8" t="s">
        <v>158</v>
      </c>
      <c r="C65" s="7" t="s">
        <v>159</v>
      </c>
      <c r="D65" s="16">
        <f>'БУ-Д-Н'!D65+'БУ-Д-Ж'!D65</f>
        <v>1076586</v>
      </c>
      <c r="E65" s="16">
        <f>'БУ-Д-Н'!E65+'БУ-Д-Ж'!E65</f>
        <v>888457</v>
      </c>
    </row>
    <row r="66" spans="1:5" x14ac:dyDescent="0.25">
      <c r="A66" s="7" t="s">
        <v>160</v>
      </c>
      <c r="B66" s="8" t="s">
        <v>161</v>
      </c>
      <c r="C66" s="7" t="s">
        <v>162</v>
      </c>
      <c r="D66" s="16">
        <f>'БУ-Д-Н'!D66+'БУ-Д-Ж'!D66</f>
        <v>43511</v>
      </c>
      <c r="E66" s="16">
        <f>'БУ-Д-Н'!E66+'БУ-Д-Ж'!E66</f>
        <v>29556</v>
      </c>
    </row>
    <row r="67" spans="1:5" x14ac:dyDescent="0.25">
      <c r="A67" s="7" t="s">
        <v>9</v>
      </c>
      <c r="B67" s="8" t="s">
        <v>163</v>
      </c>
      <c r="C67" s="7" t="s">
        <v>164</v>
      </c>
      <c r="D67" s="16">
        <f>IF(('БУ-Д-Н'!D67+'БУ-Д-Ж'!D67)&gt;0,'БУ-Д-Н'!D67+'БУ-Д-Ж'!D67,0)</f>
        <v>6008048</v>
      </c>
      <c r="E67" s="16">
        <f>IF(('БУ-Д-Н'!E67+'БУ-Д-Ж'!E67)&gt;0,'БУ-Д-Н'!E67+'БУ-Д-Ж'!E67,0)</f>
        <v>5733260</v>
      </c>
    </row>
    <row r="68" spans="1:5" x14ac:dyDescent="0.25">
      <c r="A68" s="7" t="s">
        <v>9</v>
      </c>
      <c r="B68" s="8" t="s">
        <v>165</v>
      </c>
      <c r="C68" s="7" t="s">
        <v>166</v>
      </c>
      <c r="D68" s="16">
        <f>IF(('БУ-Д-Н'!D68+'БУ-Д-Ж'!D68)&gt;0,'БУ-Д-Н'!D68+'БУ-Д-Ж'!D68,0)</f>
        <v>0</v>
      </c>
      <c r="E68" s="16">
        <f>IF(('БУ-Д-Н'!E68+'БУ-Д-Ж'!E68)&gt;0,'БУ-Д-Н'!E68+'БУ-Д-Ж'!E68,0)</f>
        <v>0</v>
      </c>
    </row>
    <row r="69" spans="1:5" ht="22.5" x14ac:dyDescent="0.25">
      <c r="A69" s="7" t="s">
        <v>167</v>
      </c>
      <c r="B69" s="8" t="s">
        <v>168</v>
      </c>
      <c r="C69" s="7" t="s">
        <v>169</v>
      </c>
      <c r="D69" s="16">
        <f>'БУ-Д-Н'!D69+'БУ-Д-Ж'!D69</f>
        <v>485842</v>
      </c>
      <c r="E69" s="16">
        <f>'БУ-Д-Н'!E69+'БУ-Д-Ж'!E69</f>
        <v>379523</v>
      </c>
    </row>
    <row r="70" spans="1:5" ht="22.5" x14ac:dyDescent="0.25">
      <c r="A70" s="7" t="s">
        <v>170</v>
      </c>
      <c r="B70" s="8" t="s">
        <v>171</v>
      </c>
      <c r="C70" s="7" t="s">
        <v>172</v>
      </c>
      <c r="D70" s="16">
        <f>'БУ-Д-Н'!D70+'БУ-Д-Ж'!D70</f>
        <v>148480</v>
      </c>
      <c r="E70" s="16">
        <f>'БУ-Д-Н'!E70+'БУ-Д-Ж'!E70</f>
        <v>162032</v>
      </c>
    </row>
    <row r="71" spans="1:5" x14ac:dyDescent="0.25">
      <c r="A71" s="7" t="s">
        <v>173</v>
      </c>
      <c r="B71" s="8" t="s">
        <v>174</v>
      </c>
      <c r="C71" s="7" t="s">
        <v>175</v>
      </c>
      <c r="D71" s="16">
        <f>'БУ-Д-Н'!D71+'БУ-Д-Ж'!D71</f>
        <v>240766</v>
      </c>
      <c r="E71" s="16">
        <f>'БУ-Д-Н'!E71+'БУ-Д-Ж'!E71</f>
        <v>217304</v>
      </c>
    </row>
    <row r="72" spans="1:5" x14ac:dyDescent="0.25">
      <c r="A72" s="7" t="s">
        <v>176</v>
      </c>
      <c r="B72" s="8" t="s">
        <v>177</v>
      </c>
      <c r="C72" s="7" t="s">
        <v>178</v>
      </c>
      <c r="D72" s="16">
        <f>'БУ-Д-Н'!D72+'БУ-Д-Ж'!D72</f>
        <v>96551</v>
      </c>
      <c r="E72" s="16">
        <f>'БУ-Д-Н'!E72+'БУ-Д-Ж'!E72</f>
        <v>59</v>
      </c>
    </row>
    <row r="73" spans="1:5" ht="22.5" x14ac:dyDescent="0.25">
      <c r="A73" s="7" t="s">
        <v>179</v>
      </c>
      <c r="B73" s="8" t="s">
        <v>180</v>
      </c>
      <c r="C73" s="7" t="s">
        <v>181</v>
      </c>
      <c r="D73" s="16">
        <f>'БУ-Д-Н'!D73+'БУ-Д-Ж'!D73</f>
        <v>45</v>
      </c>
      <c r="E73" s="16">
        <f>'БУ-Д-Н'!E73+'БУ-Д-Ж'!E73</f>
        <v>128</v>
      </c>
    </row>
    <row r="74" spans="1:5" x14ac:dyDescent="0.25">
      <c r="A74" s="7" t="s">
        <v>182</v>
      </c>
      <c r="B74" s="8" t="s">
        <v>183</v>
      </c>
      <c r="C74" s="7" t="s">
        <v>184</v>
      </c>
      <c r="D74" s="16">
        <f>'БУ-Д-Н'!D74+'БУ-Д-Ж'!D74</f>
        <v>46745</v>
      </c>
      <c r="E74" s="16">
        <f>'БУ-Д-Н'!E74+'БУ-Д-Ж'!E74</f>
        <v>219682</v>
      </c>
    </row>
    <row r="75" spans="1:5" ht="22.5" x14ac:dyDescent="0.25">
      <c r="A75" s="7" t="s">
        <v>185</v>
      </c>
      <c r="B75" s="8" t="s">
        <v>186</v>
      </c>
      <c r="C75" s="7" t="s">
        <v>187</v>
      </c>
      <c r="D75" s="16">
        <f>'БУ-Д-Н'!D75+'БУ-Д-Ж'!D75</f>
        <v>0</v>
      </c>
      <c r="E75" s="16">
        <f>'БУ-Д-Н'!E75+'БУ-Д-Ж'!E75</f>
        <v>0</v>
      </c>
    </row>
    <row r="76" spans="1:5" x14ac:dyDescent="0.25">
      <c r="A76" s="7" t="s">
        <v>188</v>
      </c>
      <c r="B76" s="8" t="s">
        <v>189</v>
      </c>
      <c r="C76" s="7" t="s">
        <v>190</v>
      </c>
      <c r="D76" s="16">
        <f>'БУ-Д-Н'!D76+'БУ-Д-Ж'!D76</f>
        <v>3309</v>
      </c>
      <c r="E76" s="16">
        <f>'БУ-Д-Н'!E76+'БУ-Д-Ж'!E76</f>
        <v>4176</v>
      </c>
    </row>
    <row r="77" spans="1:5" x14ac:dyDescent="0.25">
      <c r="A77" s="7" t="s">
        <v>191</v>
      </c>
      <c r="B77" s="8" t="s">
        <v>192</v>
      </c>
      <c r="C77" s="7" t="s">
        <v>193</v>
      </c>
      <c r="D77" s="16">
        <f>'БУ-Д-Н'!D77+'БУ-Д-Ж'!D77</f>
        <v>43432</v>
      </c>
      <c r="E77" s="16">
        <f>'БУ-Д-Н'!E77+'БУ-Д-Ж'!E77</f>
        <v>215500</v>
      </c>
    </row>
    <row r="78" spans="1:5" ht="22.5" x14ac:dyDescent="0.25">
      <c r="A78" s="7" t="s">
        <v>194</v>
      </c>
      <c r="B78" s="8" t="s">
        <v>195</v>
      </c>
      <c r="C78" s="7" t="s">
        <v>196</v>
      </c>
      <c r="D78" s="16">
        <f>'БУ-Д-Н'!D78+'БУ-Д-Ж'!D78</f>
        <v>4</v>
      </c>
      <c r="E78" s="16">
        <f>'БУ-Д-Н'!E78+'БУ-Д-Ж'!E78</f>
        <v>6</v>
      </c>
    </row>
    <row r="79" spans="1:5" ht="21" x14ac:dyDescent="0.25">
      <c r="A79" s="14" t="s">
        <v>9</v>
      </c>
      <c r="B79" s="15" t="s">
        <v>197</v>
      </c>
      <c r="C79" s="14" t="s">
        <v>198</v>
      </c>
      <c r="D79" s="16">
        <f>IF((('БУ-Д-Н'!D69+'БУ-Д-Ж'!D69)-('БУ-Д-Н'!D74+'БУ-Д-Ж'!D74)+('БУ-Д-Н'!D67+'БУ-Д-Ж'!D67)-('БУ-Д-Н'!D68+'БУ-Д-Ж'!D68))&gt;0,('БУ-Д-Н'!D69+'БУ-Д-Ж'!D69)-('БУ-Д-Н'!D74+'БУ-Д-Ж'!D74)+('БУ-Д-Н'!D67+'БУ-Д-Ж'!D67)-('БУ-Д-Н'!D68+'БУ-Д-Ж'!D68),0)</f>
        <v>6447145</v>
      </c>
      <c r="E79" s="16">
        <f>IF((('БУ-Д-Н'!E69+'БУ-Д-Ж'!E69)-('БУ-Д-Н'!E74+'БУ-Д-Ж'!E74)+('БУ-Д-Н'!E67+'БУ-Д-Ж'!E67)-('БУ-Д-Н'!E68+'БУ-Д-Ж'!E68))&gt;0,('БУ-Д-Н'!E69+'БУ-Д-Ж'!E69)-('БУ-Д-Н'!E74+'БУ-Д-Ж'!E74)+('БУ-Д-Н'!E67+'БУ-Д-Ж'!E67)-('БУ-Д-Н'!E68+'БУ-Д-Ж'!E68),0)</f>
        <v>5893101</v>
      </c>
    </row>
    <row r="80" spans="1:5" ht="21" x14ac:dyDescent="0.25">
      <c r="A80" s="14" t="s">
        <v>9</v>
      </c>
      <c r="B80" s="15" t="s">
        <v>199</v>
      </c>
      <c r="C80" s="14" t="s">
        <v>200</v>
      </c>
      <c r="D80" s="16">
        <f>IF((('БУ-Д-Н'!D74+'БУ-Д-Ж'!D74)-('БУ-Д-Н'!D69+'БУ-Д-Ж'!D69)+('БУ-Д-Н'!D68+'БУ-Д-Ж'!D68)-('БУ-Д-Н'!D67+'БУ-Д-Ж'!D67))&gt;0,('БУ-Д-Н'!D74+'БУ-Д-Ж'!D74)-('БУ-Д-Н'!D69+'БУ-Д-Ж'!D69)+('БУ-Д-Н'!D68+'БУ-Д-Ж'!D68)-('БУ-Д-Н'!D67+'БУ-Д-Ж'!D67),0)</f>
        <v>0</v>
      </c>
      <c r="E80" s="16">
        <f>IF((('БУ-Д-Н'!E74+'БУ-Д-Ж'!E74)-('БУ-Д-Н'!E69+'БУ-Д-Ж'!E69)+('БУ-Д-Н'!E68+'БУ-Д-Ж'!E68)-('БУ-Д-Н'!E67+'БУ-Д-Ж'!E67))&gt;0,('БУ-Д-Н'!E74+'БУ-Д-Ж'!E74)-('БУ-Д-Н'!E69+'БУ-Д-Ж'!E69)+('БУ-Д-Н'!E68+'БУ-Д-Ж'!E68)-('БУ-Д-Н'!E67+'БУ-Д-Ж'!E67),0)</f>
        <v>0</v>
      </c>
    </row>
    <row r="81" spans="1:5" ht="22.5" x14ac:dyDescent="0.25">
      <c r="A81" s="7" t="s">
        <v>201</v>
      </c>
      <c r="B81" s="8" t="s">
        <v>202</v>
      </c>
      <c r="C81" s="7" t="s">
        <v>203</v>
      </c>
      <c r="D81" s="16">
        <f>'БУ-Д-Н'!D81+'БУ-Д-Ж'!D81</f>
        <v>27155</v>
      </c>
      <c r="E81" s="16">
        <f>'БУ-Д-Н'!E81+'БУ-Д-Ж'!E81</f>
        <v>10747</v>
      </c>
    </row>
    <row r="82" spans="1:5" ht="33.75" x14ac:dyDescent="0.25">
      <c r="A82" s="7" t="s">
        <v>204</v>
      </c>
      <c r="B82" s="8" t="s">
        <v>205</v>
      </c>
      <c r="C82" s="7" t="s">
        <v>206</v>
      </c>
      <c r="D82" s="16">
        <f>'БУ-Д-Н'!D82+'БУ-Д-Ж'!D82</f>
        <v>0</v>
      </c>
      <c r="E82" s="16">
        <f>'БУ-Д-Н'!E82+'БУ-Д-Ж'!E82</f>
        <v>256</v>
      </c>
    </row>
    <row r="83" spans="1:5" ht="22.5" x14ac:dyDescent="0.25">
      <c r="A83" s="7" t="s">
        <v>207</v>
      </c>
      <c r="B83" s="8" t="s">
        <v>208</v>
      </c>
      <c r="C83" s="7" t="s">
        <v>209</v>
      </c>
      <c r="D83" s="16">
        <f>'БУ-Д-Н'!D83+'БУ-Д-Ж'!D83</f>
        <v>16591</v>
      </c>
      <c r="E83" s="16">
        <f>'БУ-Д-Н'!E83+'БУ-Д-Ж'!E83</f>
        <v>0</v>
      </c>
    </row>
    <row r="84" spans="1:5" x14ac:dyDescent="0.25">
      <c r="A84" s="7" t="s">
        <v>210</v>
      </c>
      <c r="B84" s="8" t="s">
        <v>211</v>
      </c>
      <c r="C84" s="7" t="s">
        <v>212</v>
      </c>
      <c r="D84" s="16">
        <f>'БУ-Д-Н'!D84+'БУ-Д-Ж'!D84</f>
        <v>0</v>
      </c>
      <c r="E84" s="16">
        <f>'БУ-Д-Н'!E84+'БУ-Д-Ж'!E84</f>
        <v>0</v>
      </c>
    </row>
    <row r="85" spans="1:5" ht="33.75" x14ac:dyDescent="0.25">
      <c r="A85" s="7" t="s">
        <v>213</v>
      </c>
      <c r="B85" s="8" t="s">
        <v>214</v>
      </c>
      <c r="C85" s="7" t="s">
        <v>215</v>
      </c>
      <c r="D85" s="16">
        <f>'БУ-Д-Н'!D85+'БУ-Д-Ж'!D85</f>
        <v>10564</v>
      </c>
      <c r="E85" s="16">
        <f>'БУ-Д-Н'!E85+'БУ-Д-Ж'!E85</f>
        <v>10491</v>
      </c>
    </row>
    <row r="86" spans="1:5" x14ac:dyDescent="0.25">
      <c r="A86" s="7" t="s">
        <v>216</v>
      </c>
      <c r="B86" s="8" t="s">
        <v>217</v>
      </c>
      <c r="C86" s="7" t="s">
        <v>218</v>
      </c>
      <c r="D86" s="16">
        <f>'БУ-Д-Н'!D86+'БУ-Д-Ж'!D86</f>
        <v>53673</v>
      </c>
      <c r="E86" s="16">
        <f>'БУ-Д-Н'!E86+'БУ-Д-Ж'!E86</f>
        <v>29946</v>
      </c>
    </row>
    <row r="87" spans="1:5" ht="33.75" x14ac:dyDescent="0.25">
      <c r="A87" s="7" t="s">
        <v>219</v>
      </c>
      <c r="B87" s="8" t="s">
        <v>220</v>
      </c>
      <c r="C87" s="7" t="s">
        <v>221</v>
      </c>
      <c r="D87" s="16">
        <f>'БУ-Д-Н'!D87+'БУ-Д-Ж'!D87</f>
        <v>0</v>
      </c>
      <c r="E87" s="16">
        <f>'БУ-Д-Н'!E87+'БУ-Д-Ж'!E87</f>
        <v>0</v>
      </c>
    </row>
    <row r="88" spans="1:5" ht="22.5" x14ac:dyDescent="0.25">
      <c r="A88" s="7" t="s">
        <v>222</v>
      </c>
      <c r="B88" s="8" t="s">
        <v>223</v>
      </c>
      <c r="C88" s="7" t="s">
        <v>224</v>
      </c>
      <c r="D88" s="16">
        <f>'БУ-Д-Н'!D88+'БУ-Д-Ж'!D88</f>
        <v>49</v>
      </c>
      <c r="E88" s="16">
        <f>'БУ-Д-Н'!E88+'БУ-Д-Ж'!E88</f>
        <v>2276</v>
      </c>
    </row>
    <row r="89" spans="1:5" x14ac:dyDescent="0.25">
      <c r="A89" s="7" t="s">
        <v>225</v>
      </c>
      <c r="B89" s="8" t="s">
        <v>226</v>
      </c>
      <c r="C89" s="7" t="s">
        <v>227</v>
      </c>
      <c r="D89" s="16">
        <f>'БУ-Д-Н'!D89+'БУ-Д-Ж'!D89</f>
        <v>0</v>
      </c>
      <c r="E89" s="16">
        <f>'БУ-Д-Н'!E89+'БУ-Д-Ж'!E89</f>
        <v>0</v>
      </c>
    </row>
    <row r="90" spans="1:5" ht="33.75" x14ac:dyDescent="0.25">
      <c r="A90" s="7" t="s">
        <v>228</v>
      </c>
      <c r="B90" s="8" t="s">
        <v>229</v>
      </c>
      <c r="C90" s="7" t="s">
        <v>230</v>
      </c>
      <c r="D90" s="16">
        <f>'БУ-Д-Н'!D90+'БУ-Д-Ж'!D90</f>
        <v>53624</v>
      </c>
      <c r="E90" s="16">
        <f>'БУ-Д-Н'!E90+'БУ-Д-Ж'!E90</f>
        <v>27670</v>
      </c>
    </row>
    <row r="91" spans="1:5" ht="21" x14ac:dyDescent="0.25">
      <c r="A91" s="14" t="s">
        <v>9</v>
      </c>
      <c r="B91" s="15" t="s">
        <v>231</v>
      </c>
      <c r="C91" s="14" t="s">
        <v>232</v>
      </c>
      <c r="D91" s="16">
        <f>IF((('БУ-Д-Н'!D91+'БУ-Д-Ж'!D91)-('БУ-Д-Н'!D92+'БУ-Д-Ж'!D92))&gt;0,('БУ-Д-Н'!D91+'БУ-Д-Ж'!D91)-('БУ-Д-Н'!D92+'БУ-Д-Ж'!D92),0)</f>
        <v>0</v>
      </c>
      <c r="E91" s="16">
        <f>IF((('БУ-Д-Н'!E91+'БУ-Д-Ж'!E91)-('БУ-Д-Н'!E92+'БУ-Д-Ж'!E92))&gt;0,('БУ-Д-Н'!E91+'БУ-Д-Ж'!E91)-('БУ-Д-Н'!E92+'БУ-Д-Ж'!E92),0)</f>
        <v>0</v>
      </c>
    </row>
    <row r="92" spans="1:5" ht="21" x14ac:dyDescent="0.25">
      <c r="A92" s="14" t="s">
        <v>9</v>
      </c>
      <c r="B92" s="15" t="s">
        <v>233</v>
      </c>
      <c r="C92" s="14" t="s">
        <v>234</v>
      </c>
      <c r="D92" s="16">
        <f>IF((('БУ-Д-Н'!D92+'БУ-Д-Ж'!D92)-('БУ-Д-Н'!D91+'БУ-Д-Ж'!D91))&gt;0,('БУ-Д-Н'!D92+'БУ-Д-Ж'!D92)-('БУ-Д-Н'!D91+'БУ-Д-Ж'!D91),0)</f>
        <v>26518</v>
      </c>
      <c r="E92" s="16">
        <f>IF((('БУ-Д-Н'!E92+'БУ-Д-Ж'!E92)-('БУ-Д-Н'!E91+'БУ-Д-Ж'!E91))&gt;0,('БУ-Д-Н'!E92+'БУ-Д-Ж'!E92)-('БУ-Д-Н'!E91+'БУ-Д-Ж'!E91),0)</f>
        <v>19199</v>
      </c>
    </row>
    <row r="93" spans="1:5" ht="45" x14ac:dyDescent="0.25">
      <c r="A93" s="7" t="s">
        <v>235</v>
      </c>
      <c r="B93" s="8" t="s">
        <v>236</v>
      </c>
      <c r="C93" s="7" t="s">
        <v>237</v>
      </c>
      <c r="D93" s="16">
        <f>'БУ-Д-Н'!D93+'БУ-Д-Ж'!D93</f>
        <v>0</v>
      </c>
      <c r="E93" s="16">
        <f>'БУ-Д-Н'!E93+'БУ-Д-Ж'!E93</f>
        <v>0</v>
      </c>
    </row>
    <row r="94" spans="1:5" ht="33.75" x14ac:dyDescent="0.25">
      <c r="A94" s="7" t="s">
        <v>238</v>
      </c>
      <c r="B94" s="8" t="s">
        <v>239</v>
      </c>
      <c r="C94" s="7" t="s">
        <v>240</v>
      </c>
      <c r="D94" s="16">
        <f>'БУ-Д-Н'!D94+'БУ-Д-Ж'!D94</f>
        <v>0</v>
      </c>
      <c r="E94" s="16">
        <f>'БУ-Д-Н'!E94+'БУ-Д-Ж'!E94</f>
        <v>0</v>
      </c>
    </row>
    <row r="95" spans="1:5" ht="33.75" x14ac:dyDescent="0.25">
      <c r="A95" s="7" t="s">
        <v>241</v>
      </c>
      <c r="B95" s="8" t="s">
        <v>242</v>
      </c>
      <c r="C95" s="7" t="s">
        <v>243</v>
      </c>
      <c r="D95" s="16">
        <f>'БУ-Д-Н'!D95+'БУ-Д-Ж'!D95</f>
        <v>0</v>
      </c>
      <c r="E95" s="16">
        <f>'БУ-Д-Н'!E95+'БУ-Д-Ж'!E95</f>
        <v>0</v>
      </c>
    </row>
    <row r="96" spans="1:5" x14ac:dyDescent="0.25">
      <c r="A96" s="7" t="s">
        <v>244</v>
      </c>
      <c r="B96" s="8" t="s">
        <v>245</v>
      </c>
      <c r="C96" s="7" t="s">
        <v>246</v>
      </c>
      <c r="D96" s="16">
        <f>'БУ-Д-Н'!D96+'БУ-Д-Ж'!D96</f>
        <v>0</v>
      </c>
      <c r="E96" s="16">
        <f>'БУ-Д-Н'!E96+'БУ-Д-Ж'!E96</f>
        <v>0</v>
      </c>
    </row>
    <row r="97" spans="1:5" ht="22.5" x14ac:dyDescent="0.25">
      <c r="A97" s="7" t="s">
        <v>247</v>
      </c>
      <c r="B97" s="8" t="s">
        <v>248</v>
      </c>
      <c r="C97" s="7" t="s">
        <v>249</v>
      </c>
      <c r="D97" s="16">
        <f>'БУ-Д-Н'!D97+'БУ-Д-Ж'!D97</f>
        <v>0</v>
      </c>
      <c r="E97" s="16">
        <f>'БУ-Д-Н'!E97+'БУ-Д-Ж'!E97</f>
        <v>0</v>
      </c>
    </row>
    <row r="98" spans="1:5" ht="22.5" x14ac:dyDescent="0.25">
      <c r="A98" s="7" t="s">
        <v>250</v>
      </c>
      <c r="B98" s="8" t="s">
        <v>251</v>
      </c>
      <c r="C98" s="7" t="s">
        <v>252</v>
      </c>
      <c r="D98" s="16">
        <f>'БУ-Д-Н'!D98+'БУ-Д-Ж'!D98</f>
        <v>0</v>
      </c>
      <c r="E98" s="16">
        <f>'БУ-Д-Н'!E98+'БУ-Д-Ж'!E98</f>
        <v>0</v>
      </c>
    </row>
    <row r="99" spans="1:5" ht="22.5" x14ac:dyDescent="0.25">
      <c r="A99" s="7" t="s">
        <v>253</v>
      </c>
      <c r="B99" s="8" t="s">
        <v>254</v>
      </c>
      <c r="C99" s="7" t="s">
        <v>255</v>
      </c>
      <c r="D99" s="16">
        <f>'БУ-Д-Н'!D99+'БУ-Д-Ж'!D99</f>
        <v>0</v>
      </c>
      <c r="E99" s="16">
        <f>'БУ-Д-Н'!E99+'БУ-Д-Ж'!E99</f>
        <v>0</v>
      </c>
    </row>
    <row r="100" spans="1:5" ht="22.5" x14ac:dyDescent="0.25">
      <c r="A100" s="7" t="s">
        <v>256</v>
      </c>
      <c r="B100" s="8" t="s">
        <v>257</v>
      </c>
      <c r="C100" s="7" t="s">
        <v>258</v>
      </c>
      <c r="D100" s="16">
        <f>'БУ-Д-Н'!D100+'БУ-Д-Ж'!D100</f>
        <v>0</v>
      </c>
      <c r="E100" s="16">
        <f>'БУ-Д-Н'!E100+'БУ-Д-Ж'!E100</f>
        <v>0</v>
      </c>
    </row>
    <row r="101" spans="1:5" ht="22.5" x14ac:dyDescent="0.25">
      <c r="A101" s="7" t="s">
        <v>9</v>
      </c>
      <c r="B101" s="8" t="s">
        <v>259</v>
      </c>
      <c r="C101" s="7" t="s">
        <v>260</v>
      </c>
      <c r="D101" s="16">
        <f>IF(('БУ-Д-Н'!D101+'БУ-Д-Ж'!D101)&gt;0,'БУ-Д-Н'!D101+'БУ-Д-Ж'!D101,0)</f>
        <v>0</v>
      </c>
      <c r="E101" s="16">
        <f>IF(('БУ-Д-Н'!E101+'БУ-Д-Ж'!E101)&gt;0,'БУ-Д-Н'!E101+'БУ-Д-Ж'!E101,0)</f>
        <v>0</v>
      </c>
    </row>
    <row r="102" spans="1:5" ht="22.5" x14ac:dyDescent="0.25">
      <c r="A102" s="7" t="s">
        <v>9</v>
      </c>
      <c r="B102" s="8" t="s">
        <v>261</v>
      </c>
      <c r="C102" s="7" t="s">
        <v>262</v>
      </c>
      <c r="D102" s="16">
        <f>IF(('БУ-Д-Н'!D102+'БУ-Д-Ж'!D102)&gt;0,'БУ-Д-Н'!D102+'БУ-Д-Ж'!D102,0)</f>
        <v>0</v>
      </c>
      <c r="E102" s="16">
        <f>IF(('БУ-Д-Н'!E102+'БУ-Д-Ж'!E102)&gt;0,'БУ-Д-Н'!E102+'БУ-Д-Ж'!E102,0)</f>
        <v>0</v>
      </c>
    </row>
    <row r="103" spans="1:5" x14ac:dyDescent="0.25">
      <c r="A103" s="7" t="s">
        <v>263</v>
      </c>
      <c r="B103" s="8" t="s">
        <v>264</v>
      </c>
      <c r="C103" s="7" t="s">
        <v>265</v>
      </c>
      <c r="D103" s="16">
        <f>'БУ-Д-Н'!D103+'БУ-Д-Ж'!D103</f>
        <v>0</v>
      </c>
      <c r="E103" s="16">
        <f>'БУ-Д-Н'!E103+'БУ-Д-Ж'!E103</f>
        <v>0</v>
      </c>
    </row>
    <row r="104" spans="1:5" x14ac:dyDescent="0.25">
      <c r="A104" s="7" t="s">
        <v>266</v>
      </c>
      <c r="B104" s="8" t="s">
        <v>267</v>
      </c>
      <c r="C104" s="7" t="s">
        <v>268</v>
      </c>
      <c r="D104" s="16">
        <f>'БУ-Д-Н'!D104+'БУ-Д-Ж'!D104</f>
        <v>0</v>
      </c>
      <c r="E104" s="16">
        <f>'БУ-Д-Н'!E104+'БУ-Д-Ж'!E104</f>
        <v>0</v>
      </c>
    </row>
    <row r="105" spans="1:5" ht="22.5" x14ac:dyDescent="0.25">
      <c r="A105" s="7" t="s">
        <v>269</v>
      </c>
      <c r="B105" s="8" t="s">
        <v>270</v>
      </c>
      <c r="C105" s="7" t="s">
        <v>271</v>
      </c>
      <c r="D105" s="16">
        <f>'БУ-Д-Н'!D105+'БУ-Д-Ж'!D105</f>
        <v>0</v>
      </c>
      <c r="E105" s="16">
        <f>'БУ-Д-Н'!E105+'БУ-Д-Ж'!E105</f>
        <v>0</v>
      </c>
    </row>
    <row r="106" spans="1:5" ht="22.5" x14ac:dyDescent="0.25">
      <c r="A106" s="7" t="s">
        <v>272</v>
      </c>
      <c r="B106" s="8" t="s">
        <v>273</v>
      </c>
      <c r="C106" s="7" t="s">
        <v>274</v>
      </c>
      <c r="D106" s="16">
        <f>'БУ-Д-Н'!D106+'БУ-Д-Ж'!D106</f>
        <v>0</v>
      </c>
      <c r="E106" s="16">
        <f>'БУ-Д-Н'!E106+'БУ-Д-Ж'!E106</f>
        <v>0</v>
      </c>
    </row>
    <row r="107" spans="1:5" ht="31.5" x14ac:dyDescent="0.25">
      <c r="A107" s="14" t="s">
        <v>9</v>
      </c>
      <c r="B107" s="15" t="s">
        <v>275</v>
      </c>
      <c r="C107" s="14" t="s">
        <v>276</v>
      </c>
      <c r="D107" s="16">
        <f>IF((('БУ-Д-Н'!D107+'БУ-Д-Ж'!D107)-('БУ-Д-Н'!D108+'БУ-Д-Ж'!D108))&gt;0,('БУ-Д-Н'!D107+'БУ-Д-Ж'!D107)-('БУ-Д-Н'!D108+'БУ-Д-Ж'!D108),0)</f>
        <v>6420627</v>
      </c>
      <c r="E107" s="16">
        <f>IF((('БУ-Д-Н'!E107+'БУ-Д-Ж'!E107)-('БУ-Д-Н'!E108+'БУ-Д-Ж'!E108))&gt;0,('БУ-Д-Н'!E107+'БУ-Д-Ж'!E107)-('БУ-Д-Н'!E108+'БУ-Д-Ж'!E108),0)</f>
        <v>5873902</v>
      </c>
    </row>
    <row r="108" spans="1:5" ht="21" x14ac:dyDescent="0.25">
      <c r="A108" s="14" t="s">
        <v>9</v>
      </c>
      <c r="B108" s="15" t="s">
        <v>277</v>
      </c>
      <c r="C108" s="14" t="s">
        <v>278</v>
      </c>
      <c r="D108" s="16">
        <f>IF((('БУ-Д-Н'!D108+'БУ-Д-Ж'!D108)-('БУ-Д-Н'!D107+'БУ-Д-Ж'!D107))&gt;0,('БУ-Д-Н'!D108+'БУ-Д-Ж'!D108)-('БУ-Д-Н'!D107+'БУ-Д-Ж'!D107),0)</f>
        <v>0</v>
      </c>
      <c r="E108" s="16">
        <f>IF((('БУ-Д-Н'!E108+'БУ-Д-Ж'!E108)-('БУ-Д-Н'!E107+'БУ-Д-Ж'!E107))&gt;0,('БУ-Д-Н'!E108+'БУ-Д-Ж'!E108)-('БУ-Д-Н'!E107+'БУ-Д-Ж'!E107),0)</f>
        <v>0</v>
      </c>
    </row>
    <row r="109" spans="1:5" ht="22.5" x14ac:dyDescent="0.25">
      <c r="A109" s="7" t="s">
        <v>279</v>
      </c>
      <c r="B109" s="8" t="s">
        <v>280</v>
      </c>
      <c r="C109" s="7" t="s">
        <v>281</v>
      </c>
      <c r="D109" s="16">
        <f>'БУ-Д-Н'!D109+'БУ-Д-Ж'!D109</f>
        <v>242034</v>
      </c>
      <c r="E109" s="16">
        <f>'БУ-Д-Н'!E109+'БУ-Д-Ж'!E109</f>
        <v>247902</v>
      </c>
    </row>
    <row r="110" spans="1:5" x14ac:dyDescent="0.25">
      <c r="A110" s="7" t="s">
        <v>282</v>
      </c>
      <c r="B110" s="8" t="s">
        <v>283</v>
      </c>
      <c r="C110" s="7" t="s">
        <v>284</v>
      </c>
      <c r="D110" s="16">
        <f>'БУ-Д-Н'!D110+'БУ-Д-Ж'!D110</f>
        <v>0</v>
      </c>
      <c r="E110" s="16">
        <f>'БУ-Д-Н'!E110+'БУ-Д-Ж'!E110</f>
        <v>0</v>
      </c>
    </row>
    <row r="111" spans="1:5" x14ac:dyDescent="0.25">
      <c r="A111" s="7" t="s">
        <v>282</v>
      </c>
      <c r="B111" s="8" t="s">
        <v>285</v>
      </c>
      <c r="C111" s="7" t="s">
        <v>286</v>
      </c>
      <c r="D111" s="16">
        <f>'БУ-Д-Н'!D111+'БУ-Д-Ж'!D111</f>
        <v>0</v>
      </c>
      <c r="E111" s="16">
        <f>'БУ-Д-Н'!E111+'БУ-Д-Ж'!E111</f>
        <v>0</v>
      </c>
    </row>
    <row r="112" spans="1:5" ht="21" x14ac:dyDescent="0.25">
      <c r="A112" s="14" t="s">
        <v>9</v>
      </c>
      <c r="B112" s="15" t="s">
        <v>287</v>
      </c>
      <c r="C112" s="14" t="s">
        <v>288</v>
      </c>
      <c r="D112" s="16">
        <f>IF((('БУ-Д-Н'!D112+'БУ-Д-Ж'!D112)-('БУ-Д-Н'!D113+'БУ-Д-Ж'!D113))&gt;0,('БУ-Д-Н'!D112+'БУ-Д-Ж'!D112)-('БУ-Д-Н'!D113+'БУ-Д-Ж'!D113),0)</f>
        <v>6178593</v>
      </c>
      <c r="E112" s="16">
        <f>IF((('БУ-Д-Н'!E112+'БУ-Д-Ж'!E112)-('БУ-Д-Н'!E113+'БУ-Д-Ж'!E113))&gt;0,('БУ-Д-Н'!E112+'БУ-Д-Ж'!E112)-('БУ-Д-Н'!E113+'БУ-Д-Ж'!E113),0)</f>
        <v>5626000</v>
      </c>
    </row>
    <row r="113" spans="1:5" x14ac:dyDescent="0.25">
      <c r="A113" s="14" t="s">
        <v>9</v>
      </c>
      <c r="B113" s="15" t="s">
        <v>289</v>
      </c>
      <c r="C113" s="14" t="s">
        <v>290</v>
      </c>
      <c r="D113" s="16">
        <f>IF((('БУ-Д-Н'!D113+'БУ-Д-Ж'!D113)-('БУ-Д-Н'!D112+'БУ-Д-Ж'!D112))&gt;0,('БУ-Д-Н'!D113+'БУ-Д-Ж'!D113)-('БУ-Д-Н'!D112+'БУ-Д-Ж'!D112),0)</f>
        <v>0</v>
      </c>
      <c r="E113" s="16">
        <f>IF((('БУ-Д-Н'!E113+'БУ-Д-Ж'!E113)-('БУ-Д-Н'!E112+'БУ-Д-Ж'!E112))&gt;0,('БУ-Д-Н'!E113+'БУ-Д-Ж'!E113)-('БУ-Д-Н'!E112+'БУ-Д-Ж'!E112),0)</f>
        <v>0</v>
      </c>
    </row>
    <row r="114" spans="1:5" ht="33.75" x14ac:dyDescent="0.25">
      <c r="A114" s="7" t="s">
        <v>9</v>
      </c>
      <c r="B114" s="8" t="s">
        <v>291</v>
      </c>
      <c r="C114" s="7" t="s">
        <v>292</v>
      </c>
      <c r="D114" s="16">
        <f>'БУ-Д-Н'!D114+'БУ-Д-Ж'!D114</f>
        <v>0</v>
      </c>
      <c r="E114" s="16">
        <f>'БУ-Д-Н'!E114+'БУ-Д-Ж'!E114</f>
        <v>0</v>
      </c>
    </row>
    <row r="115" spans="1:5" ht="22.5" x14ac:dyDescent="0.25">
      <c r="A115" s="7" t="s">
        <v>9</v>
      </c>
      <c r="B115" s="8" t="s">
        <v>293</v>
      </c>
      <c r="C115" s="7" t="s">
        <v>294</v>
      </c>
      <c r="D115" s="16">
        <f>'БУ-Д-Н'!D115+'БУ-Д-Ж'!D115</f>
        <v>0</v>
      </c>
      <c r="E115" s="16">
        <f>'БУ-Д-Н'!E115+'БУ-Д-Ж'!E115</f>
        <v>0</v>
      </c>
    </row>
    <row r="116" spans="1:5" ht="22.5" x14ac:dyDescent="0.25">
      <c r="A116" s="7" t="s">
        <v>9</v>
      </c>
      <c r="B116" s="8" t="s">
        <v>295</v>
      </c>
      <c r="C116" s="7" t="s">
        <v>296</v>
      </c>
      <c r="D116" s="16">
        <f>'БУ-Д-Н'!D116+'БУ-Д-Ж'!D116</f>
        <v>0</v>
      </c>
      <c r="E116" s="16">
        <f>'БУ-Д-Н'!E116+'БУ-Д-Ж'!E116</f>
        <v>0</v>
      </c>
    </row>
    <row r="117" spans="1:5" ht="22.5" x14ac:dyDescent="0.25">
      <c r="A117" s="7" t="s">
        <v>9</v>
      </c>
      <c r="B117" s="8" t="s">
        <v>297</v>
      </c>
      <c r="C117" s="7" t="s">
        <v>298</v>
      </c>
      <c r="D117" s="16">
        <f>'БУ-Д-Н'!D117+'БУ-Д-Ж'!D117</f>
        <v>0</v>
      </c>
      <c r="E117" s="16">
        <f>'БУ-Д-Н'!E117+'БУ-Д-Ж'!E117</f>
        <v>0</v>
      </c>
    </row>
    <row r="118" spans="1:5" x14ac:dyDescent="0.25">
      <c r="A118" s="7" t="s">
        <v>9</v>
      </c>
      <c r="B118" s="8" t="s">
        <v>299</v>
      </c>
      <c r="C118" s="7" t="s">
        <v>300</v>
      </c>
      <c r="D118" s="16">
        <f>'БУ-Д-Н'!D118+'БУ-Д-Ж'!D118</f>
        <v>0</v>
      </c>
      <c r="E118" s="16">
        <f>'БУ-Д-Н'!E118+'БУ-Д-Ж'!E118</f>
        <v>0</v>
      </c>
    </row>
    <row r="119" spans="1:5" ht="22.5" x14ac:dyDescent="0.25">
      <c r="A119" s="7" t="s">
        <v>9</v>
      </c>
      <c r="B119" s="8" t="s">
        <v>301</v>
      </c>
      <c r="C119" s="7" t="s">
        <v>302</v>
      </c>
      <c r="D119" s="16">
        <f>'БУ-Д-Н'!D119+'БУ-Д-Ж'!D119</f>
        <v>0</v>
      </c>
      <c r="E119" s="16">
        <f>'БУ-Д-Н'!E119+'БУ-Д-Ж'!E119</f>
        <v>0</v>
      </c>
    </row>
    <row r="120" spans="1:5" x14ac:dyDescent="0.25">
      <c r="A120" s="7" t="s">
        <v>9</v>
      </c>
      <c r="B120" s="8" t="s">
        <v>303</v>
      </c>
      <c r="C120" s="7" t="s">
        <v>304</v>
      </c>
      <c r="D120" s="16">
        <f>'БУ-Д-Н'!D120+'БУ-Д-Ж'!D120</f>
        <v>0</v>
      </c>
      <c r="E120" s="16">
        <f>'БУ-Д-Н'!E120+'БУ-Д-Ж'!E120</f>
        <v>0</v>
      </c>
    </row>
    <row r="121" spans="1:5" ht="22.5" x14ac:dyDescent="0.25">
      <c r="A121" s="7" t="s">
        <v>9</v>
      </c>
      <c r="B121" s="8" t="s">
        <v>305</v>
      </c>
      <c r="C121" s="7" t="s">
        <v>306</v>
      </c>
      <c r="D121" s="16">
        <f>'БУ-Д-Н'!D121+'БУ-Д-Ж'!D121</f>
        <v>0</v>
      </c>
      <c r="E121" s="16">
        <f>'БУ-Д-Н'!E121+'БУ-Д-Ж'!E121</f>
        <v>0</v>
      </c>
    </row>
    <row r="122" spans="1:5" ht="22.5" x14ac:dyDescent="0.25">
      <c r="A122" s="7" t="s">
        <v>9</v>
      </c>
      <c r="B122" s="8" t="s">
        <v>307</v>
      </c>
      <c r="C122" s="7" t="s">
        <v>308</v>
      </c>
      <c r="D122" s="16">
        <f>'БУ-Д-Н'!D122+'БУ-Д-Ж'!D122</f>
        <v>0</v>
      </c>
      <c r="E122" s="16">
        <f>'БУ-Д-Н'!E122+'БУ-Д-Ж'!E122</f>
        <v>0</v>
      </c>
    </row>
    <row r="123" spans="1:5" ht="22.5" x14ac:dyDescent="0.25">
      <c r="A123" s="7" t="s">
        <v>9</v>
      </c>
      <c r="B123" s="8" t="s">
        <v>309</v>
      </c>
      <c r="C123" s="7" t="s">
        <v>310</v>
      </c>
      <c r="D123" s="16">
        <f>'БУ-Д-Н'!D123+'БУ-Д-Ж'!D123</f>
        <v>0</v>
      </c>
      <c r="E123" s="16">
        <f>'БУ-Д-Н'!E123+'БУ-Д-Ж'!E123</f>
        <v>0</v>
      </c>
    </row>
    <row r="124" spans="1:5" x14ac:dyDescent="0.25">
      <c r="A124" s="7" t="s">
        <v>9</v>
      </c>
      <c r="B124" s="8" t="s">
        <v>311</v>
      </c>
      <c r="C124" s="7" t="s">
        <v>312</v>
      </c>
      <c r="D124" s="16">
        <f>'БУ-Д-Н'!D124+'БУ-Д-Ж'!D124</f>
        <v>0</v>
      </c>
      <c r="E124" s="16">
        <f>'БУ-Д-Н'!E124+'БУ-Д-Ж'!E124</f>
        <v>0</v>
      </c>
    </row>
    <row r="125" spans="1:5" ht="22.5" x14ac:dyDescent="0.25">
      <c r="A125" s="7" t="s">
        <v>9</v>
      </c>
      <c r="B125" s="8" t="s">
        <v>313</v>
      </c>
      <c r="C125" s="7" t="s">
        <v>314</v>
      </c>
      <c r="D125" s="16">
        <f>'БУ-Д-Н'!D125+'БУ-Д-Ж'!D125</f>
        <v>0</v>
      </c>
      <c r="E125" s="16">
        <f>'БУ-Д-Н'!E125+'БУ-Д-Ж'!E125</f>
        <v>0</v>
      </c>
    </row>
    <row r="126" spans="1:5" x14ac:dyDescent="0.25">
      <c r="A126" s="7" t="s">
        <v>9</v>
      </c>
      <c r="B126" s="8" t="s">
        <v>315</v>
      </c>
      <c r="C126" s="7" t="s">
        <v>316</v>
      </c>
      <c r="D126" s="16">
        <f>'БУ-Д-Н'!D126+'БУ-Д-Ж'!D126</f>
        <v>0</v>
      </c>
      <c r="E126" s="16">
        <f>'БУ-Д-Н'!E126+'БУ-Д-Ж'!E126</f>
        <v>0</v>
      </c>
    </row>
    <row r="127" spans="1:5" ht="22.5" x14ac:dyDescent="0.25">
      <c r="A127" s="7" t="s">
        <v>9</v>
      </c>
      <c r="B127" s="8" t="s">
        <v>317</v>
      </c>
      <c r="C127" s="7" t="s">
        <v>318</v>
      </c>
      <c r="D127" s="16">
        <f>'БУ-Д-Н'!D127+'БУ-Д-Ж'!D127</f>
        <v>0</v>
      </c>
      <c r="E127" s="16">
        <f>'БУ-Д-Н'!E127+'БУ-Д-Ж'!E127</f>
        <v>0</v>
      </c>
    </row>
    <row r="128" spans="1:5" ht="22.5" x14ac:dyDescent="0.25">
      <c r="A128" s="7" t="s">
        <v>9</v>
      </c>
      <c r="B128" s="8" t="s">
        <v>319</v>
      </c>
      <c r="C128" s="7" t="s">
        <v>320</v>
      </c>
      <c r="D128" s="16">
        <f>'БУ-Д-Н'!D128+'БУ-Д-Ж'!D128</f>
        <v>0</v>
      </c>
      <c r="E128" s="16">
        <f>'БУ-Д-Н'!E128+'БУ-Д-Ж'!E128</f>
        <v>0</v>
      </c>
    </row>
    <row r="129" spans="1:5" ht="22.5" x14ac:dyDescent="0.25">
      <c r="A129" s="7" t="s">
        <v>9</v>
      </c>
      <c r="B129" s="8" t="s">
        <v>321</v>
      </c>
      <c r="C129" s="7" t="s">
        <v>322</v>
      </c>
      <c r="D129" s="16">
        <f>'БУ-Д-Н'!D129+'БУ-Д-Ж'!D129</f>
        <v>0</v>
      </c>
      <c r="E129" s="16">
        <f>'БУ-Д-Н'!E129+'БУ-Д-Ж'!E129</f>
        <v>0</v>
      </c>
    </row>
    <row r="130" spans="1:5" ht="42" x14ac:dyDescent="0.25">
      <c r="A130" s="14" t="s">
        <v>9</v>
      </c>
      <c r="B130" s="15" t="s">
        <v>323</v>
      </c>
      <c r="C130" s="14" t="s">
        <v>324</v>
      </c>
      <c r="D130" s="16">
        <f>IF((('БУ-Д-Н'!D130+'БУ-Д-Ж'!D130)-('БУ-Д-Н'!D131+'БУ-Д-Ж'!D131))&gt;0,('БУ-Д-Н'!D130+'БУ-Д-Ж'!D130)-('БУ-Д-Н'!D131+'БУ-Д-Ж'!D131),0)</f>
        <v>6178593</v>
      </c>
      <c r="E130" s="16">
        <f>IF((('БУ-Д-Н'!E130+'БУ-Д-Ж'!E130)-('БУ-Д-Н'!E131+'БУ-Д-Ж'!E131))&gt;0,('БУ-Д-Н'!E130+'БУ-Д-Ж'!E130)-('БУ-Д-Н'!E131+'БУ-Д-Ж'!E131),0)</f>
        <v>5626000</v>
      </c>
    </row>
    <row r="131" spans="1:5" ht="21" x14ac:dyDescent="0.25">
      <c r="A131" s="14" t="s">
        <v>9</v>
      </c>
      <c r="B131" s="15" t="s">
        <v>325</v>
      </c>
      <c r="C131" s="14" t="s">
        <v>326</v>
      </c>
      <c r="D131" s="16">
        <f>IF((('БУ-Д-Н'!D131+'БУ-Д-Ж'!D131)-('БУ-Д-Н'!D130+'БУ-Д-Ж'!D130))&gt;0,('БУ-Д-Н'!D131+'БУ-Д-Ж'!D131)-('БУ-Д-Н'!D130+'БУ-Д-Ж'!D130),0)</f>
        <v>0</v>
      </c>
      <c r="E131" s="16">
        <f>IF((('БУ-Д-Н'!E131+'БУ-Д-Ж'!E131)-('БУ-Д-Н'!E130+'БУ-Д-Ж'!E130))&gt;0,('БУ-Д-Н'!E131+'БУ-Д-Ж'!E131)-('БУ-Д-Н'!E130+'БУ-Д-Ж'!E130),0)</f>
        <v>0</v>
      </c>
    </row>
    <row r="132" spans="1:5" x14ac:dyDescent="0.25">
      <c r="A132" s="7" t="s">
        <v>9</v>
      </c>
      <c r="B132" s="8" t="s">
        <v>327</v>
      </c>
      <c r="C132" s="7" t="s">
        <v>328</v>
      </c>
      <c r="D132" s="16">
        <f>'БУ-Д-Н'!D132+'БУ-Д-Ж'!D132</f>
        <v>6082207</v>
      </c>
      <c r="E132" s="16">
        <f>'БУ-Д-Н'!E132+'БУ-Д-Ж'!E132</f>
        <v>5538234</v>
      </c>
    </row>
    <row r="133" spans="1:5" ht="22.5" x14ac:dyDescent="0.25">
      <c r="A133" s="7" t="s">
        <v>9</v>
      </c>
      <c r="B133" s="8" t="s">
        <v>329</v>
      </c>
      <c r="C133" s="7" t="s">
        <v>330</v>
      </c>
      <c r="D133" s="16">
        <f>'БУ-Д-Н'!D133+'БУ-Д-Ж'!D133</f>
        <v>96386</v>
      </c>
      <c r="E133" s="16">
        <f>'БУ-Д-Н'!E133+'БУ-Д-Ж'!E133</f>
        <v>87766</v>
      </c>
    </row>
    <row r="134" spans="1:5" x14ac:dyDescent="0.25">
      <c r="A134" s="7" t="s">
        <v>9</v>
      </c>
      <c r="B134" s="8" t="s">
        <v>331</v>
      </c>
      <c r="C134" s="7" t="s">
        <v>332</v>
      </c>
      <c r="D134" s="16">
        <f>'БУ-Д-Н'!D134+'БУ-Д-Ж'!D134</f>
        <v>1235</v>
      </c>
      <c r="E134" s="16">
        <f>'БУ-Д-Н'!E134+'БУ-Д-Ж'!E134</f>
        <v>1125</v>
      </c>
    </row>
    <row r="135" spans="1:5" x14ac:dyDescent="0.25">
      <c r="A135" s="7" t="s">
        <v>9</v>
      </c>
      <c r="B135" s="8" t="s">
        <v>333</v>
      </c>
      <c r="C135" s="7" t="s">
        <v>334</v>
      </c>
      <c r="D135" s="16">
        <f>'БУ-Д-Н'!D135+'БУ-Д-Ж'!D135</f>
        <v>1235</v>
      </c>
      <c r="E135" s="16">
        <f>'БУ-Д-Н'!E135+'БУ-Д-Ж'!E135</f>
        <v>1125</v>
      </c>
    </row>
    <row r="136" spans="1:5" x14ac:dyDescent="0.25">
      <c r="A136" s="7" t="s">
        <v>9</v>
      </c>
      <c r="B136" s="8" t="s">
        <v>335</v>
      </c>
      <c r="C136" s="7" t="s">
        <v>336</v>
      </c>
      <c r="D136" s="16">
        <f>'БУ-Д-Н'!D136+'БУ-Д-Ж'!D136</f>
        <v>81</v>
      </c>
      <c r="E136" s="16">
        <f>'БУ-Д-Н'!E136+'БУ-Д-Ж'!E136</f>
        <v>74</v>
      </c>
    </row>
    <row r="137" spans="1:5" x14ac:dyDescent="0.25">
      <c r="A137" s="7" t="s">
        <v>9</v>
      </c>
      <c r="B137" s="8" t="s">
        <v>337</v>
      </c>
      <c r="C137" s="7" t="s">
        <v>338</v>
      </c>
      <c r="D137" s="16">
        <f>'БУ-Д-Н'!D137+'БУ-Д-Ж'!D137</f>
        <v>83</v>
      </c>
      <c r="E137" s="16">
        <f>'БУ-Д-Н'!E137+'БУ-Д-Ж'!E137</f>
        <v>85</v>
      </c>
    </row>
  </sheetData>
  <sheetProtection password="C55C" sheet="1" objects="1" scenarios="1"/>
  <mergeCells count="29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E13"/>
    <mergeCell ref="A14:E14"/>
    <mergeCell ref="A15:E15"/>
    <mergeCell ref="A16:A17"/>
    <mergeCell ref="B16:B17"/>
    <mergeCell ref="C16:C17"/>
    <mergeCell ref="D16:E16"/>
  </mergeCells>
  <dataValidations count="6">
    <dataValidation type="date" operator="greaterThan" allowBlank="1" showErrorMessage="1" sqref="C4:E5" xr:uid="{00000000-0002-0000-0300-000000000000}">
      <formula1>DATE(2000, 1, 1)</formula1>
      <formula2>DATE(2000, 1, 1)</formula2>
    </dataValidation>
    <dataValidation type="whole" operator="greaterThanOrEqual" allowBlank="1" showErrorMessage="1" sqref="C6:E6" xr:uid="{00000000-0002-0000-0300-000006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C10" xr:uid="{00000000-0002-0000-0300-000009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D10" xr:uid="{00000000-0002-0000-0300-00000A000000}">
      <formula1>C5</formula1>
      <formula2>C5</formula2>
    </dataValidation>
    <dataValidation type="date" operator="greaterThanOrEqual" allowBlank="1" showErrorMessage="1" errorTitle="Грешка" error="Датум попуњавања не може бити мањи од вриједности Период за који се подаци достављају до" sqref="E10" xr:uid="{00000000-0002-0000-0300-00000B000000}">
      <formula1>C5</formula1>
      <formula2>C5</formula2>
    </dataValidation>
    <dataValidation type="custom" allowBlank="1" showErrorMessage="1" sqref="D19:E138" xr:uid="{00000000-0002-0000-0300-00000C000000}">
      <formula1>ISNUMBER(D19)</formula1>
    </dataValidation>
  </dataValidations>
  <pageMargins left="0.7" right="0.7" top="0.75" bottom="0.75" header="0.3" footer="0.3"/>
  <pageSetup paperSize="9" fitToHeight="1000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БУ-Д-Н</vt:lpstr>
      <vt:lpstr>БУ-Д-Ж</vt:lpstr>
      <vt:lpstr>БУ-Д-УКУПНО</vt:lpstr>
      <vt:lpstr>Column1</vt:lpstr>
      <vt:lpstr>Column2</vt:lpstr>
      <vt:lpstr>Column3</vt:lpstr>
      <vt:lpstr>Data1</vt:lpstr>
      <vt:lpstr>Data2</vt:lpstr>
      <vt:lpstr>Data3</vt:lpstr>
      <vt:lpstr>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Jadranka Škiljević</cp:lastModifiedBy>
  <cp:lastPrinted>2026-07-21T10:43:23Z</cp:lastPrinted>
  <dcterms:created xsi:type="dcterms:W3CDTF">2024-05-29T05:54:12Z</dcterms:created>
  <dcterms:modified xsi:type="dcterms:W3CDTF">2026-07-21T10:44:42Z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