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guranje\Desktop\30.06.2026\"/>
    </mc:Choice>
  </mc:AlternateContent>
  <xr:revisionPtr revIDLastSave="0" documentId="13_ncr:1_{892D63DF-F98D-40F4-B001-74A141B2EEDA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config" sheetId="1" state="veryHidden" r:id="rId1"/>
    <sheet name="БС-Актива-НЖ" sheetId="2" r:id="rId2"/>
    <sheet name="БС-Актива-Ж" sheetId="3" r:id="rId3"/>
    <sheet name="БС-Актива-Укупно" sheetId="4" r:id="rId4"/>
    <sheet name="БС-Пасива-НЖ" sheetId="5" r:id="rId5"/>
    <sheet name="БС-Пасива-Ж" sheetId="6" r:id="rId6"/>
    <sheet name="БС-Пасива-Укупно" sheetId="7" r:id="rId7"/>
  </sheets>
  <definedNames>
    <definedName name="Column1">'БС-Актива-НЖ'!$A$16:$G$17</definedName>
    <definedName name="Column2">'БС-Актива-Ж'!$A$16:$G$17</definedName>
    <definedName name="Column3">'БС-Актива-Укупно'!$A$16:$G$17</definedName>
    <definedName name="Column4">'БС-Пасива-НЖ'!$A$15:$E$16</definedName>
    <definedName name="Column5">'БС-Пасива-Ж'!$A$15:$E$16</definedName>
    <definedName name="Column6">'БС-Пасива-Укупно'!$A$15:$E$16</definedName>
    <definedName name="Data1">'БС-Актива-НЖ'!$A$18:$G$84</definedName>
    <definedName name="Data2">'БС-Актива-Ж'!$A$18:$G$84</definedName>
    <definedName name="Data3">'БС-Актива-Укупно'!$A$18:$G$84</definedName>
    <definedName name="Data4">'БС-Пасива-НЖ'!$A$17:$E$94</definedName>
    <definedName name="Data5">'БС-Пасива-Ж'!$A$17:$E$94</definedName>
    <definedName name="Data6">'БС-Пасива-Укупно'!$A$17:$E$94</definedName>
    <definedName name="Header">'БС-Актива-НЖ'!$A$2:$G$11</definedName>
  </definedNames>
  <calcPr calcId="191029"/>
</workbook>
</file>

<file path=xl/calcChain.xml><?xml version="1.0" encoding="utf-8"?>
<calcChain xmlns="http://schemas.openxmlformats.org/spreadsheetml/2006/main">
  <c r="E93" i="7" l="1"/>
  <c r="D93" i="7"/>
  <c r="E91" i="7"/>
  <c r="D91" i="7"/>
  <c r="E90" i="7"/>
  <c r="D90" i="7"/>
  <c r="E89" i="7"/>
  <c r="D89" i="7"/>
  <c r="E88" i="7"/>
  <c r="D88" i="7"/>
  <c r="E87" i="7"/>
  <c r="D87" i="7"/>
  <c r="E86" i="7"/>
  <c r="D86" i="7"/>
  <c r="E85" i="7"/>
  <c r="D85" i="7"/>
  <c r="E83" i="7"/>
  <c r="D83" i="7"/>
  <c r="E82" i="7"/>
  <c r="D82" i="7"/>
  <c r="E81" i="7"/>
  <c r="D81" i="7"/>
  <c r="E80" i="7"/>
  <c r="D80" i="7"/>
  <c r="E79" i="7"/>
  <c r="D79" i="7"/>
  <c r="E78" i="7"/>
  <c r="D78" i="7"/>
  <c r="E76" i="7"/>
  <c r="D76" i="7"/>
  <c r="E75" i="7"/>
  <c r="D75" i="7"/>
  <c r="E74" i="7"/>
  <c r="D74" i="7"/>
  <c r="E73" i="7"/>
  <c r="D73" i="7"/>
  <c r="E71" i="7"/>
  <c r="D71" i="7"/>
  <c r="E70" i="7"/>
  <c r="D70" i="7"/>
  <c r="E69" i="7"/>
  <c r="D69" i="7"/>
  <c r="E68" i="7"/>
  <c r="D68" i="7"/>
  <c r="E67" i="7"/>
  <c r="D67" i="7"/>
  <c r="E66" i="7"/>
  <c r="D66" i="7"/>
  <c r="E65" i="7"/>
  <c r="D65" i="7"/>
  <c r="E62" i="7"/>
  <c r="D62" i="7"/>
  <c r="E61" i="7"/>
  <c r="D61" i="7"/>
  <c r="E60" i="7"/>
  <c r="D60" i="7"/>
  <c r="E59" i="7"/>
  <c r="D59" i="7"/>
  <c r="E58" i="7"/>
  <c r="D58" i="7"/>
  <c r="E57" i="7"/>
  <c r="D57" i="7"/>
  <c r="E56" i="7"/>
  <c r="D56" i="7"/>
  <c r="E55" i="7"/>
  <c r="D55" i="7"/>
  <c r="E52" i="7"/>
  <c r="D52" i="7"/>
  <c r="E51" i="7"/>
  <c r="D51" i="7"/>
  <c r="E50" i="7"/>
  <c r="D50" i="7"/>
  <c r="E49" i="7"/>
  <c r="D49" i="7"/>
  <c r="E48" i="7"/>
  <c r="D48" i="7"/>
  <c r="E47" i="7"/>
  <c r="D47" i="7"/>
  <c r="E46" i="7"/>
  <c r="D46" i="7"/>
  <c r="E45" i="7"/>
  <c r="D45" i="7"/>
  <c r="E44" i="7"/>
  <c r="D44" i="7"/>
  <c r="E42" i="7"/>
  <c r="E40" i="7" s="1"/>
  <c r="D42" i="7"/>
  <c r="E41" i="7"/>
  <c r="D41" i="7"/>
  <c r="E39" i="7"/>
  <c r="D39" i="7"/>
  <c r="E38" i="7"/>
  <c r="D38" i="7"/>
  <c r="E36" i="7"/>
  <c r="D36" i="7"/>
  <c r="E35" i="7"/>
  <c r="D35" i="7"/>
  <c r="E34" i="7"/>
  <c r="D34" i="7"/>
  <c r="E33" i="7"/>
  <c r="D33" i="7"/>
  <c r="E32" i="7"/>
  <c r="D32" i="7"/>
  <c r="E31" i="7"/>
  <c r="D31" i="7"/>
  <c r="E30" i="7"/>
  <c r="D30" i="7"/>
  <c r="E29" i="7"/>
  <c r="D29" i="7"/>
  <c r="E27" i="7"/>
  <c r="D27" i="7"/>
  <c r="E26" i="7"/>
  <c r="D26" i="7"/>
  <c r="E25" i="7"/>
  <c r="D25" i="7"/>
  <c r="E24" i="7"/>
  <c r="D24" i="7"/>
  <c r="E23" i="7"/>
  <c r="D23" i="7"/>
  <c r="E22" i="7"/>
  <c r="D22" i="7"/>
  <c r="E21" i="7"/>
  <c r="D21" i="7"/>
  <c r="E20" i="7"/>
  <c r="D20" i="7"/>
  <c r="E19" i="7"/>
  <c r="D19" i="7"/>
  <c r="E11" i="7"/>
  <c r="D11" i="7"/>
  <c r="C11" i="7"/>
  <c r="E10" i="7"/>
  <c r="D10" i="7"/>
  <c r="C10" i="7"/>
  <c r="E9" i="7"/>
  <c r="D9" i="7"/>
  <c r="C9" i="7"/>
  <c r="E8" i="7"/>
  <c r="D8" i="7"/>
  <c r="C8" i="7"/>
  <c r="E7" i="7"/>
  <c r="D7" i="7"/>
  <c r="C7" i="7"/>
  <c r="E6" i="7"/>
  <c r="D6" i="7"/>
  <c r="C6" i="7"/>
  <c r="E5" i="7"/>
  <c r="D5" i="7"/>
  <c r="C5" i="7"/>
  <c r="E4" i="7"/>
  <c r="D4" i="7"/>
  <c r="C4" i="7"/>
  <c r="E3" i="7"/>
  <c r="D3" i="7"/>
  <c r="C3" i="7"/>
  <c r="E2" i="7"/>
  <c r="D2" i="7"/>
  <c r="C2" i="7"/>
  <c r="E84" i="6"/>
  <c r="D84" i="6"/>
  <c r="E77" i="6"/>
  <c r="D77" i="6"/>
  <c r="D63" i="6" s="1"/>
  <c r="E72" i="6"/>
  <c r="D72" i="6"/>
  <c r="E64" i="6"/>
  <c r="E63" i="6" s="1"/>
  <c r="D64" i="6"/>
  <c r="E54" i="6"/>
  <c r="E53" i="6" s="1"/>
  <c r="D54" i="6"/>
  <c r="D53" i="6" s="1"/>
  <c r="E43" i="6"/>
  <c r="D43" i="6"/>
  <c r="E40" i="6"/>
  <c r="D40" i="6"/>
  <c r="E37" i="6"/>
  <c r="D37" i="6"/>
  <c r="D17" i="6" s="1"/>
  <c r="D92" i="6" s="1"/>
  <c r="D94" i="6" s="1"/>
  <c r="E28" i="6"/>
  <c r="D28" i="6"/>
  <c r="E18" i="6"/>
  <c r="E17" i="6" s="1"/>
  <c r="E92" i="6" s="1"/>
  <c r="E94" i="6" s="1"/>
  <c r="D18" i="6"/>
  <c r="E11" i="6"/>
  <c r="D11" i="6"/>
  <c r="C11" i="6"/>
  <c r="E10" i="6"/>
  <c r="D10" i="6"/>
  <c r="C10" i="6"/>
  <c r="E9" i="6"/>
  <c r="D9" i="6"/>
  <c r="C9" i="6"/>
  <c r="E8" i="6"/>
  <c r="D8" i="6"/>
  <c r="C8" i="6"/>
  <c r="E7" i="6"/>
  <c r="D7" i="6"/>
  <c r="C7" i="6"/>
  <c r="E6" i="6"/>
  <c r="D6" i="6"/>
  <c r="C6" i="6"/>
  <c r="E5" i="6"/>
  <c r="D5" i="6"/>
  <c r="C5" i="6"/>
  <c r="E4" i="6"/>
  <c r="D4" i="6"/>
  <c r="C4" i="6"/>
  <c r="E3" i="6"/>
  <c r="D3" i="6"/>
  <c r="C3" i="6"/>
  <c r="E2" i="6"/>
  <c r="D2" i="6"/>
  <c r="C2" i="6"/>
  <c r="E84" i="5"/>
  <c r="E84" i="7" s="1"/>
  <c r="D84" i="5"/>
  <c r="D84" i="7" s="1"/>
  <c r="E77" i="5"/>
  <c r="D77" i="5"/>
  <c r="D77" i="7" s="1"/>
  <c r="E72" i="5"/>
  <c r="E72" i="7" s="1"/>
  <c r="D72" i="5"/>
  <c r="D72" i="7" s="1"/>
  <c r="E64" i="5"/>
  <c r="E64" i="7" s="1"/>
  <c r="D64" i="5"/>
  <c r="E54" i="5"/>
  <c r="E54" i="7" s="1"/>
  <c r="D54" i="5"/>
  <c r="D54" i="7" s="1"/>
  <c r="E43" i="5"/>
  <c r="E43" i="7" s="1"/>
  <c r="D43" i="5"/>
  <c r="D43" i="7" s="1"/>
  <c r="E40" i="5"/>
  <c r="D40" i="5"/>
  <c r="E37" i="5"/>
  <c r="D37" i="5"/>
  <c r="E28" i="5"/>
  <c r="E28" i="7" s="1"/>
  <c r="D28" i="5"/>
  <c r="D28" i="7" s="1"/>
  <c r="E18" i="5"/>
  <c r="E18" i="7" s="1"/>
  <c r="D18" i="5"/>
  <c r="D18" i="7" s="1"/>
  <c r="E11" i="5"/>
  <c r="D11" i="5"/>
  <c r="C11" i="5"/>
  <c r="E10" i="5"/>
  <c r="D10" i="5"/>
  <c r="C10" i="5"/>
  <c r="E9" i="5"/>
  <c r="D9" i="5"/>
  <c r="C9" i="5"/>
  <c r="E8" i="5"/>
  <c r="D8" i="5"/>
  <c r="C8" i="5"/>
  <c r="E7" i="5"/>
  <c r="D7" i="5"/>
  <c r="C7" i="5"/>
  <c r="E6" i="5"/>
  <c r="D6" i="5"/>
  <c r="C6" i="5"/>
  <c r="E5" i="5"/>
  <c r="D5" i="5"/>
  <c r="C5" i="5"/>
  <c r="E4" i="5"/>
  <c r="D4" i="5"/>
  <c r="C4" i="5"/>
  <c r="E3" i="5"/>
  <c r="D3" i="5"/>
  <c r="C3" i="5"/>
  <c r="E2" i="5"/>
  <c r="D2" i="5"/>
  <c r="C2" i="5"/>
  <c r="G83" i="4"/>
  <c r="E83" i="4"/>
  <c r="D83" i="4"/>
  <c r="G81" i="4"/>
  <c r="E81" i="4"/>
  <c r="D81" i="4"/>
  <c r="G80" i="4"/>
  <c r="E80" i="4"/>
  <c r="D80" i="4"/>
  <c r="G79" i="4"/>
  <c r="E79" i="4"/>
  <c r="D79" i="4"/>
  <c r="G78" i="4"/>
  <c r="E78" i="4"/>
  <c r="D78" i="4"/>
  <c r="G77" i="4"/>
  <c r="E77" i="4"/>
  <c r="D77" i="4"/>
  <c r="G76" i="4"/>
  <c r="E76" i="4"/>
  <c r="D76" i="4"/>
  <c r="G74" i="4"/>
  <c r="E74" i="4"/>
  <c r="D74" i="4"/>
  <c r="G73" i="4"/>
  <c r="E73" i="4"/>
  <c r="D73" i="4"/>
  <c r="G72" i="4"/>
  <c r="E72" i="4"/>
  <c r="D72" i="4"/>
  <c r="G71" i="4"/>
  <c r="E71" i="4"/>
  <c r="D71" i="4"/>
  <c r="G70" i="4"/>
  <c r="E70" i="4"/>
  <c r="D70" i="4"/>
  <c r="G69" i="4"/>
  <c r="E69" i="4"/>
  <c r="D69" i="4"/>
  <c r="G68" i="4"/>
  <c r="E68" i="4"/>
  <c r="D68" i="4"/>
  <c r="G67" i="4"/>
  <c r="E67" i="4"/>
  <c r="D67" i="4"/>
  <c r="G66" i="4"/>
  <c r="E66" i="4"/>
  <c r="D66" i="4"/>
  <c r="G64" i="4"/>
  <c r="E64" i="4"/>
  <c r="D64" i="4"/>
  <c r="G63" i="4"/>
  <c r="E63" i="4"/>
  <c r="D63" i="4"/>
  <c r="G62" i="4"/>
  <c r="E62" i="4"/>
  <c r="D62" i="4"/>
  <c r="G61" i="4"/>
  <c r="E61" i="4"/>
  <c r="D61" i="4"/>
  <c r="G60" i="4"/>
  <c r="E60" i="4"/>
  <c r="D60" i="4"/>
  <c r="G59" i="4"/>
  <c r="E59" i="4"/>
  <c r="D59" i="4"/>
  <c r="G58" i="4"/>
  <c r="E58" i="4"/>
  <c r="D58" i="4"/>
  <c r="G57" i="4"/>
  <c r="E57" i="4"/>
  <c r="D57" i="4"/>
  <c r="G56" i="4"/>
  <c r="E56" i="4"/>
  <c r="D56" i="4"/>
  <c r="G55" i="4"/>
  <c r="E55" i="4"/>
  <c r="D55" i="4"/>
  <c r="G52" i="4"/>
  <c r="E52" i="4"/>
  <c r="D52" i="4"/>
  <c r="G51" i="4"/>
  <c r="E51" i="4"/>
  <c r="D51" i="4"/>
  <c r="G50" i="4"/>
  <c r="E50" i="4"/>
  <c r="D50" i="4"/>
  <c r="G49" i="4"/>
  <c r="E49" i="4"/>
  <c r="D49" i="4"/>
  <c r="G46" i="4"/>
  <c r="E46" i="4"/>
  <c r="D46" i="4"/>
  <c r="G45" i="4"/>
  <c r="E45" i="4"/>
  <c r="D45" i="4"/>
  <c r="G44" i="4"/>
  <c r="E44" i="4"/>
  <c r="D44" i="4"/>
  <c r="G43" i="4"/>
  <c r="E43" i="4"/>
  <c r="D43" i="4"/>
  <c r="G42" i="4"/>
  <c r="E42" i="4"/>
  <c r="D42" i="4"/>
  <c r="G41" i="4"/>
  <c r="E41" i="4"/>
  <c r="D41" i="4"/>
  <c r="G40" i="4"/>
  <c r="E40" i="4"/>
  <c r="D40" i="4"/>
  <c r="G39" i="4"/>
  <c r="E39" i="4"/>
  <c r="D39" i="4"/>
  <c r="G38" i="4"/>
  <c r="E38" i="4"/>
  <c r="D38" i="4"/>
  <c r="G37" i="4"/>
  <c r="E37" i="4"/>
  <c r="D37" i="4"/>
  <c r="G36" i="4"/>
  <c r="E36" i="4"/>
  <c r="D36" i="4"/>
  <c r="G34" i="4"/>
  <c r="E34" i="4"/>
  <c r="D34" i="4"/>
  <c r="G33" i="4"/>
  <c r="E33" i="4"/>
  <c r="D33" i="4"/>
  <c r="G32" i="4"/>
  <c r="E32" i="4"/>
  <c r="D32" i="4"/>
  <c r="G31" i="4"/>
  <c r="E31" i="4"/>
  <c r="D31" i="4"/>
  <c r="G30" i="4"/>
  <c r="E30" i="4"/>
  <c r="D30" i="4"/>
  <c r="G29" i="4"/>
  <c r="E29" i="4"/>
  <c r="D29" i="4"/>
  <c r="G28" i="4"/>
  <c r="E28" i="4"/>
  <c r="D28" i="4"/>
  <c r="G27" i="4"/>
  <c r="E27" i="4"/>
  <c r="D27" i="4"/>
  <c r="G25" i="4"/>
  <c r="E25" i="4"/>
  <c r="D25" i="4"/>
  <c r="G24" i="4"/>
  <c r="E24" i="4"/>
  <c r="D24" i="4"/>
  <c r="G23" i="4"/>
  <c r="E23" i="4"/>
  <c r="D23" i="4"/>
  <c r="G22" i="4"/>
  <c r="E22" i="4"/>
  <c r="D22" i="4"/>
  <c r="G21" i="4"/>
  <c r="E21" i="4"/>
  <c r="D21" i="4"/>
  <c r="G20" i="4"/>
  <c r="E20" i="4"/>
  <c r="D20" i="4"/>
  <c r="G11" i="4"/>
  <c r="F11" i="4"/>
  <c r="E11" i="4"/>
  <c r="D11" i="4"/>
  <c r="C11" i="4"/>
  <c r="G10" i="4"/>
  <c r="F10" i="4"/>
  <c r="E10" i="4"/>
  <c r="D10" i="4"/>
  <c r="C10" i="4"/>
  <c r="G9" i="4"/>
  <c r="F9" i="4"/>
  <c r="E9" i="4"/>
  <c r="D9" i="4"/>
  <c r="C9" i="4"/>
  <c r="G8" i="4"/>
  <c r="F8" i="4"/>
  <c r="E8" i="4"/>
  <c r="D8" i="4"/>
  <c r="C8" i="4"/>
  <c r="G7" i="4"/>
  <c r="F7" i="4"/>
  <c r="E7" i="4"/>
  <c r="D7" i="4"/>
  <c r="C7" i="4"/>
  <c r="G6" i="4"/>
  <c r="F6" i="4"/>
  <c r="E6" i="4"/>
  <c r="D6" i="4"/>
  <c r="C6" i="4"/>
  <c r="G5" i="4"/>
  <c r="F5" i="4"/>
  <c r="E5" i="4"/>
  <c r="D5" i="4"/>
  <c r="C5" i="4"/>
  <c r="G4" i="4"/>
  <c r="F4" i="4"/>
  <c r="E4" i="4"/>
  <c r="D4" i="4"/>
  <c r="C4" i="4"/>
  <c r="G3" i="4"/>
  <c r="F3" i="4"/>
  <c r="E3" i="4"/>
  <c r="D3" i="4"/>
  <c r="C3" i="4"/>
  <c r="G2" i="4"/>
  <c r="F2" i="4"/>
  <c r="E2" i="4"/>
  <c r="D2" i="4"/>
  <c r="C2" i="4"/>
  <c r="F83" i="3"/>
  <c r="F81" i="3"/>
  <c r="F80" i="3"/>
  <c r="F79" i="3"/>
  <c r="F78" i="3"/>
  <c r="F77" i="3"/>
  <c r="F76" i="3"/>
  <c r="G75" i="3"/>
  <c r="E75" i="3"/>
  <c r="D75" i="3"/>
  <c r="F75" i="3" s="1"/>
  <c r="F74" i="3"/>
  <c r="F73" i="3"/>
  <c r="F72" i="3"/>
  <c r="F71" i="3"/>
  <c r="F70" i="3"/>
  <c r="F69" i="3"/>
  <c r="F68" i="3"/>
  <c r="F67" i="3"/>
  <c r="F66" i="3"/>
  <c r="G65" i="3"/>
  <c r="F65" i="3"/>
  <c r="E65" i="3"/>
  <c r="D65" i="3"/>
  <c r="F64" i="3"/>
  <c r="F63" i="3"/>
  <c r="F62" i="3"/>
  <c r="F61" i="3"/>
  <c r="F60" i="3"/>
  <c r="F59" i="3"/>
  <c r="F58" i="3"/>
  <c r="F57" i="3"/>
  <c r="F56" i="3"/>
  <c r="F55" i="3"/>
  <c r="G54" i="3"/>
  <c r="G53" i="3" s="1"/>
  <c r="G47" i="3" s="1"/>
  <c r="E54" i="3"/>
  <c r="E53" i="3" s="1"/>
  <c r="E47" i="3" s="1"/>
  <c r="D54" i="3"/>
  <c r="D53" i="3" s="1"/>
  <c r="F52" i="3"/>
  <c r="F51" i="3"/>
  <c r="F50" i="3"/>
  <c r="F49" i="3"/>
  <c r="G48" i="3"/>
  <c r="E48" i="3"/>
  <c r="D48" i="3"/>
  <c r="F48" i="3" s="1"/>
  <c r="F46" i="3"/>
  <c r="F45" i="3"/>
  <c r="F44" i="3"/>
  <c r="F43" i="3"/>
  <c r="F42" i="3"/>
  <c r="F41" i="3"/>
  <c r="F40" i="3"/>
  <c r="F39" i="3"/>
  <c r="F38" i="3"/>
  <c r="F37" i="3"/>
  <c r="F36" i="3"/>
  <c r="G35" i="3"/>
  <c r="E35" i="3"/>
  <c r="D35" i="3"/>
  <c r="F35" i="3" s="1"/>
  <c r="F34" i="3"/>
  <c r="F33" i="3"/>
  <c r="F32" i="3"/>
  <c r="F31" i="3"/>
  <c r="F30" i="3"/>
  <c r="F29" i="3"/>
  <c r="F28" i="3"/>
  <c r="F27" i="3"/>
  <c r="G26" i="3"/>
  <c r="F26" i="3"/>
  <c r="E26" i="3"/>
  <c r="D26" i="3"/>
  <c r="F25" i="3"/>
  <c r="F24" i="3"/>
  <c r="F23" i="3"/>
  <c r="F22" i="3"/>
  <c r="F21" i="3"/>
  <c r="F20" i="3"/>
  <c r="G19" i="3"/>
  <c r="G18" i="3" s="1"/>
  <c r="E19" i="3"/>
  <c r="D19" i="3"/>
  <c r="F19" i="3" s="1"/>
  <c r="E18" i="3"/>
  <c r="G11" i="3"/>
  <c r="F11" i="3"/>
  <c r="E11" i="3"/>
  <c r="D11" i="3"/>
  <c r="C11" i="3"/>
  <c r="G10" i="3"/>
  <c r="F10" i="3"/>
  <c r="E10" i="3"/>
  <c r="D10" i="3"/>
  <c r="C10" i="3"/>
  <c r="G9" i="3"/>
  <c r="F9" i="3"/>
  <c r="E9" i="3"/>
  <c r="D9" i="3"/>
  <c r="C9" i="3"/>
  <c r="G8" i="3"/>
  <c r="F8" i="3"/>
  <c r="E8" i="3"/>
  <c r="D8" i="3"/>
  <c r="C8" i="3"/>
  <c r="G7" i="3"/>
  <c r="F7" i="3"/>
  <c r="E7" i="3"/>
  <c r="D7" i="3"/>
  <c r="C7" i="3"/>
  <c r="G6" i="3"/>
  <c r="F6" i="3"/>
  <c r="E6" i="3"/>
  <c r="D6" i="3"/>
  <c r="C6" i="3"/>
  <c r="G5" i="3"/>
  <c r="F5" i="3"/>
  <c r="E5" i="3"/>
  <c r="D5" i="3"/>
  <c r="C5" i="3"/>
  <c r="G4" i="3"/>
  <c r="F4" i="3"/>
  <c r="E4" i="3"/>
  <c r="D4" i="3"/>
  <c r="C4" i="3"/>
  <c r="G3" i="3"/>
  <c r="F3" i="3"/>
  <c r="E3" i="3"/>
  <c r="D3" i="3"/>
  <c r="C3" i="3"/>
  <c r="G2" i="3"/>
  <c r="F2" i="3"/>
  <c r="E2" i="3"/>
  <c r="D2" i="3"/>
  <c r="C2" i="3"/>
  <c r="F83" i="2"/>
  <c r="F83" i="4" s="1"/>
  <c r="F81" i="2"/>
  <c r="F81" i="4" s="1"/>
  <c r="F80" i="2"/>
  <c r="F80" i="4" s="1"/>
  <c r="F79" i="2"/>
  <c r="F79" i="4" s="1"/>
  <c r="F78" i="2"/>
  <c r="F78" i="4" s="1"/>
  <c r="F77" i="2"/>
  <c r="F77" i="4" s="1"/>
  <c r="F76" i="2"/>
  <c r="F76" i="4" s="1"/>
  <c r="G75" i="2"/>
  <c r="G75" i="4" s="1"/>
  <c r="E75" i="2"/>
  <c r="E75" i="4" s="1"/>
  <c r="D75" i="2"/>
  <c r="D75" i="4" s="1"/>
  <c r="F74" i="2"/>
  <c r="F74" i="4" s="1"/>
  <c r="F73" i="2"/>
  <c r="F73" i="4" s="1"/>
  <c r="F72" i="2"/>
  <c r="F72" i="4" s="1"/>
  <c r="F71" i="2"/>
  <c r="F71" i="4" s="1"/>
  <c r="F70" i="2"/>
  <c r="F70" i="4" s="1"/>
  <c r="F69" i="2"/>
  <c r="F69" i="4" s="1"/>
  <c r="F68" i="2"/>
  <c r="F68" i="4" s="1"/>
  <c r="F67" i="2"/>
  <c r="F67" i="4" s="1"/>
  <c r="F66" i="2"/>
  <c r="F66" i="4" s="1"/>
  <c r="G65" i="2"/>
  <c r="G65" i="4" s="1"/>
  <c r="E65" i="2"/>
  <c r="E65" i="4" s="1"/>
  <c r="D65" i="2"/>
  <c r="D65" i="4" s="1"/>
  <c r="F64" i="2"/>
  <c r="F64" i="4" s="1"/>
  <c r="F63" i="2"/>
  <c r="F63" i="4" s="1"/>
  <c r="F62" i="2"/>
  <c r="F62" i="4" s="1"/>
  <c r="F61" i="2"/>
  <c r="F61" i="4" s="1"/>
  <c r="F60" i="2"/>
  <c r="F60" i="4" s="1"/>
  <c r="F59" i="2"/>
  <c r="F59" i="4" s="1"/>
  <c r="F58" i="2"/>
  <c r="F58" i="4" s="1"/>
  <c r="F57" i="2"/>
  <c r="F57" i="4" s="1"/>
  <c r="F56" i="2"/>
  <c r="F56" i="4" s="1"/>
  <c r="F55" i="2"/>
  <c r="F55" i="4" s="1"/>
  <c r="G54" i="2"/>
  <c r="E54" i="2"/>
  <c r="D54" i="2"/>
  <c r="F52" i="2"/>
  <c r="F52" i="4" s="1"/>
  <c r="F51" i="2"/>
  <c r="F51" i="4" s="1"/>
  <c r="F50" i="2"/>
  <c r="F50" i="4" s="1"/>
  <c r="F49" i="2"/>
  <c r="F49" i="4" s="1"/>
  <c r="G48" i="2"/>
  <c r="G48" i="4" s="1"/>
  <c r="E48" i="2"/>
  <c r="E48" i="4" s="1"/>
  <c r="D48" i="2"/>
  <c r="F46" i="2"/>
  <c r="F46" i="4" s="1"/>
  <c r="F45" i="2"/>
  <c r="F45" i="4" s="1"/>
  <c r="F44" i="2"/>
  <c r="F44" i="4" s="1"/>
  <c r="F43" i="2"/>
  <c r="F43" i="4" s="1"/>
  <c r="F42" i="2"/>
  <c r="F42" i="4" s="1"/>
  <c r="F41" i="2"/>
  <c r="F41" i="4" s="1"/>
  <c r="F40" i="2"/>
  <c r="F40" i="4" s="1"/>
  <c r="F39" i="2"/>
  <c r="F39" i="4" s="1"/>
  <c r="F38" i="2"/>
  <c r="F38" i="4" s="1"/>
  <c r="F37" i="2"/>
  <c r="F37" i="4" s="1"/>
  <c r="F36" i="2"/>
  <c r="F36" i="4" s="1"/>
  <c r="G35" i="2"/>
  <c r="G35" i="4" s="1"/>
  <c r="E35" i="2"/>
  <c r="E35" i="4" s="1"/>
  <c r="D35" i="2"/>
  <c r="D35" i="4" s="1"/>
  <c r="F34" i="2"/>
  <c r="F34" i="4" s="1"/>
  <c r="F33" i="2"/>
  <c r="F33" i="4" s="1"/>
  <c r="F32" i="2"/>
  <c r="F32" i="4" s="1"/>
  <c r="F31" i="2"/>
  <c r="F31" i="4" s="1"/>
  <c r="F30" i="2"/>
  <c r="F30" i="4" s="1"/>
  <c r="F29" i="2"/>
  <c r="F29" i="4" s="1"/>
  <c r="F28" i="2"/>
  <c r="F28" i="4" s="1"/>
  <c r="F27" i="2"/>
  <c r="F27" i="4" s="1"/>
  <c r="G26" i="2"/>
  <c r="E26" i="2"/>
  <c r="E26" i="4" s="1"/>
  <c r="D26" i="2"/>
  <c r="D26" i="4" s="1"/>
  <c r="F25" i="2"/>
  <c r="F25" i="4" s="1"/>
  <c r="F24" i="2"/>
  <c r="F24" i="4" s="1"/>
  <c r="F23" i="2"/>
  <c r="F23" i="4" s="1"/>
  <c r="F22" i="2"/>
  <c r="F22" i="4" s="1"/>
  <c r="F21" i="2"/>
  <c r="F21" i="4" s="1"/>
  <c r="F20" i="2"/>
  <c r="F20" i="4" s="1"/>
  <c r="G19" i="2"/>
  <c r="G19" i="4" s="1"/>
  <c r="E19" i="2"/>
  <c r="E19" i="4" s="1"/>
  <c r="D19" i="2"/>
  <c r="D19" i="4" s="1"/>
  <c r="F48" i="2" l="1"/>
  <c r="F48" i="4" s="1"/>
  <c r="D40" i="7"/>
  <c r="D37" i="7"/>
  <c r="D63" i="5"/>
  <c r="D63" i="7" s="1"/>
  <c r="E63" i="5"/>
  <c r="E63" i="7" s="1"/>
  <c r="E37" i="7"/>
  <c r="E17" i="5"/>
  <c r="F65" i="2"/>
  <c r="F65" i="4" s="1"/>
  <c r="D53" i="2"/>
  <c r="D47" i="2" s="1"/>
  <c r="F54" i="2"/>
  <c r="F54" i="4" s="1"/>
  <c r="D48" i="4"/>
  <c r="F26" i="2"/>
  <c r="F26" i="4" s="1"/>
  <c r="G26" i="4"/>
  <c r="G18" i="2"/>
  <c r="G18" i="4" s="1"/>
  <c r="E82" i="3"/>
  <c r="E84" i="3" s="1"/>
  <c r="G82" i="3"/>
  <c r="G84" i="3" s="1"/>
  <c r="D47" i="3"/>
  <c r="F47" i="3" s="1"/>
  <c r="F53" i="3"/>
  <c r="G54" i="4"/>
  <c r="F19" i="2"/>
  <c r="F19" i="4" s="1"/>
  <c r="D18" i="2"/>
  <c r="G53" i="2"/>
  <c r="G53" i="4" s="1"/>
  <c r="E18" i="2"/>
  <c r="D18" i="3"/>
  <c r="D64" i="7"/>
  <c r="D54" i="4"/>
  <c r="E54" i="4"/>
  <c r="F35" i="2"/>
  <c r="F35" i="4" s="1"/>
  <c r="F54" i="3"/>
  <c r="D17" i="5"/>
  <c r="E77" i="7"/>
  <c r="E53" i="2"/>
  <c r="F75" i="2"/>
  <c r="F75" i="4" s="1"/>
  <c r="D53" i="5" l="1"/>
  <c r="D53" i="7" s="1"/>
  <c r="E53" i="5"/>
  <c r="E53" i="7" s="1"/>
  <c r="E17" i="7"/>
  <c r="D53" i="4"/>
  <c r="G47" i="2"/>
  <c r="G47" i="4" s="1"/>
  <c r="D82" i="2"/>
  <c r="D18" i="4"/>
  <c r="F18" i="2"/>
  <c r="E53" i="4"/>
  <c r="E47" i="2"/>
  <c r="E47" i="4" s="1"/>
  <c r="F53" i="2"/>
  <c r="F53" i="4" s="1"/>
  <c r="D17" i="7"/>
  <c r="D82" i="3"/>
  <c r="F18" i="3"/>
  <c r="D47" i="4"/>
  <c r="E18" i="4"/>
  <c r="D92" i="5" l="1"/>
  <c r="D92" i="7" s="1"/>
  <c r="E92" i="5"/>
  <c r="G82" i="2"/>
  <c r="G82" i="4" s="1"/>
  <c r="F47" i="2"/>
  <c r="F47" i="4" s="1"/>
  <c r="E82" i="2"/>
  <c r="F82" i="2" s="1"/>
  <c r="F82" i="4" s="1"/>
  <c r="F18" i="4"/>
  <c r="D84" i="3"/>
  <c r="F84" i="3" s="1"/>
  <c r="F82" i="3"/>
  <c r="D82" i="4"/>
  <c r="D84" i="2"/>
  <c r="E82" i="4" l="1"/>
  <c r="D94" i="5"/>
  <c r="D94" i="7" s="1"/>
  <c r="E94" i="5"/>
  <c r="E94" i="7" s="1"/>
  <c r="E92" i="7"/>
  <c r="E84" i="2"/>
  <c r="E84" i="4" s="1"/>
  <c r="G84" i="2"/>
  <c r="G84" i="4" s="1"/>
  <c r="D84" i="4"/>
  <c r="F84" i="2" l="1"/>
  <c r="F84" i="4" s="1"/>
</calcChain>
</file>

<file path=xl/sharedStrings.xml><?xml version="1.0" encoding="utf-8"?>
<sst xmlns="http://schemas.openxmlformats.org/spreadsheetml/2006/main" count="1480" uniqueCount="467">
  <si>
    <t>Образац:БС-Д</t>
  </si>
  <si>
    <t>Назив друштва/субјекта:</t>
  </si>
  <si>
    <t>"НЕШКОВИЋ ОСИГУРАЊЕ" А.Д. Бијељина</t>
  </si>
  <si>
    <t>Ознака друштва/субјекта:</t>
  </si>
  <si>
    <t>РД-1</t>
  </si>
  <si>
    <t>Стање на дан:</t>
  </si>
  <si>
    <t>Редни број:</t>
  </si>
  <si>
    <t>Саставио:</t>
  </si>
  <si>
    <t/>
  </si>
  <si>
    <t>Одговорно лице:</t>
  </si>
  <si>
    <t>Актуар:</t>
  </si>
  <si>
    <t>Датум попуњавања:</t>
  </si>
  <si>
    <t>Мјесто попуњавања:</t>
  </si>
  <si>
    <t>Контакт:</t>
  </si>
  <si>
    <t>Биланс стања</t>
  </si>
  <si>
    <t>КМ</t>
  </si>
  <si>
    <t>Износ текуће године</t>
  </si>
  <si>
    <t>Група рачуна, рачун</t>
  </si>
  <si>
    <t>ПОЗИЦИЈА</t>
  </si>
  <si>
    <t>Ознака за АОП</t>
  </si>
  <si>
    <t>Бруто</t>
  </si>
  <si>
    <t>Исправка вриједности</t>
  </si>
  <si>
    <t>Нето</t>
  </si>
  <si>
    <t>6=(4-5)</t>
  </si>
  <si>
    <t>Износ претходне године (почетно стање)</t>
  </si>
  <si>
    <t>АКТИВА А. СТАЛНА ИМОВИНА (002+009+018+028+029)</t>
  </si>
  <si>
    <t>001</t>
  </si>
  <si>
    <t>01</t>
  </si>
  <si>
    <t>I - НЕМАТЕРИЈАЛНА СРЕДСТВА (003 до 008)</t>
  </si>
  <si>
    <t>002</t>
  </si>
  <si>
    <t>010, дио 019</t>
  </si>
  <si>
    <t>1. Улагања у развој</t>
  </si>
  <si>
    <t>003</t>
  </si>
  <si>
    <t>011, дио 019</t>
  </si>
  <si>
    <t>2. Концесије, патенти, лиценце и остала права</t>
  </si>
  <si>
    <t>004</t>
  </si>
  <si>
    <t>012, дио 019</t>
  </si>
  <si>
    <t>3. Goodwill</t>
  </si>
  <si>
    <t>005</t>
  </si>
  <si>
    <t>013, дио 019</t>
  </si>
  <si>
    <t>4. Софтвер и остала права</t>
  </si>
  <si>
    <t>006</t>
  </si>
  <si>
    <t>014, дио 019</t>
  </si>
  <si>
    <t>5. Остала нематеријална средства</t>
  </si>
  <si>
    <t>007</t>
  </si>
  <si>
    <t>015,016 дио 019</t>
  </si>
  <si>
    <t>6. Аванси и нематеријална средства у припреми</t>
  </si>
  <si>
    <t>008</t>
  </si>
  <si>
    <t>02</t>
  </si>
  <si>
    <t>II - НЕКРЕТНИНЕ, ИНВЕСТИЦИОНЕ НЕКРЕТНИНЕ ПОСТРОЈЕЊА, ОПРЕМА И ОСТАЛА ОСНОВНА СРЕДСТВА (010 до 017)</t>
  </si>
  <si>
    <t>009</t>
  </si>
  <si>
    <t>020, дио 029</t>
  </si>
  <si>
    <t>1. Земљиште</t>
  </si>
  <si>
    <t>010</t>
  </si>
  <si>
    <t>021, дио 029</t>
  </si>
  <si>
    <t>2. Биолошка средства</t>
  </si>
  <si>
    <t>011</t>
  </si>
  <si>
    <t>022,дио 029</t>
  </si>
  <si>
    <t>3. Грађевински објекти</t>
  </si>
  <si>
    <t>012</t>
  </si>
  <si>
    <t>023, дио 029</t>
  </si>
  <si>
    <t>4. Постројења и опрема</t>
  </si>
  <si>
    <t>013</t>
  </si>
  <si>
    <t>024,дио 029</t>
  </si>
  <si>
    <t>5. Инвестиционе некретнине</t>
  </si>
  <si>
    <t>014</t>
  </si>
  <si>
    <t>025,дио 029</t>
  </si>
  <si>
    <t>6. Улагања на туђим некретнинама, постројењима и опреми</t>
  </si>
  <si>
    <t>015</t>
  </si>
  <si>
    <t>026,дио 029</t>
  </si>
  <si>
    <t>7. Остала основна средства</t>
  </si>
  <si>
    <t>016</t>
  </si>
  <si>
    <t>027,028 дио 029</t>
  </si>
  <si>
    <t>8. Аванси и некретнине, биолошка средства, постројења, опрема и инвестиционе некретнине у припреми</t>
  </si>
  <si>
    <t>017</t>
  </si>
  <si>
    <t>03</t>
  </si>
  <si>
    <t>III - ДУГОРОЧНИ ФИНАНСИЈСКИ ПЛАСМАНИ (019 до 027)</t>
  </si>
  <si>
    <t>018</t>
  </si>
  <si>
    <t>030, дио 039</t>
  </si>
  <si>
    <t>1. Учешће у капиталу зависних правних лица</t>
  </si>
  <si>
    <t>019</t>
  </si>
  <si>
    <t>031, дио 039</t>
  </si>
  <si>
    <t>2. Учешће у капиталу придружених правних лица</t>
  </si>
  <si>
    <t>020</t>
  </si>
  <si>
    <t>032, дио 039</t>
  </si>
  <si>
    <t>3. Учешће у капиталу осталих правних лица</t>
  </si>
  <si>
    <t>021</t>
  </si>
  <si>
    <t>033, дио 039</t>
  </si>
  <si>
    <t>4. Дугорочни финансијски пласмани матичним, зависним и осталим повезаним правним лицима</t>
  </si>
  <si>
    <t>022</t>
  </si>
  <si>
    <t>034, дио 039</t>
  </si>
  <si>
    <t>5. Дугорочни финансијски пласмани у земљи</t>
  </si>
  <si>
    <t>023</t>
  </si>
  <si>
    <t>035, дио 039</t>
  </si>
  <si>
    <t>6. Дугорочни финансијски пласмани у иностранству</t>
  </si>
  <si>
    <t>024</t>
  </si>
  <si>
    <t>036, дио 039</t>
  </si>
  <si>
    <t>7. Финансијска средства која се држе до рока доспијећа</t>
  </si>
  <si>
    <t>025</t>
  </si>
  <si>
    <t>037, дио 039</t>
  </si>
  <si>
    <t>8. Финансијска средства располижива за продају</t>
  </si>
  <si>
    <t>026</t>
  </si>
  <si>
    <t>038, дио 039</t>
  </si>
  <si>
    <t>9. Остали дугорочни финансијски пласмани</t>
  </si>
  <si>
    <t>027</t>
  </si>
  <si>
    <t>041,042 дио 049</t>
  </si>
  <si>
    <t>IV - ОСТАЛА ДУГОРОЧНА СРЕДСТВА</t>
  </si>
  <si>
    <t>028</t>
  </si>
  <si>
    <t>040,дио 049</t>
  </si>
  <si>
    <t>V - ОДЛОЖЕНА ПОРЕСКА СРЕДСТВА</t>
  </si>
  <si>
    <t>029</t>
  </si>
  <si>
    <t>Б.ТЕКУЋА ИМОВИНА (031+036+062+063)</t>
  </si>
  <si>
    <t>030</t>
  </si>
  <si>
    <t>10 до 15</t>
  </si>
  <si>
    <t>I - ЗАЛИХЕ, СТАЛНА СРЕДСТВА И СРЕДСТВА ОБУСТАВЉЕНОГ ПОСЛОВАЊА НАМИЈЕЊЕНА ПРОДАЈИ (032 до 035)</t>
  </si>
  <si>
    <t>031</t>
  </si>
  <si>
    <t>100 до 109</t>
  </si>
  <si>
    <t>1. Залихе материјала</t>
  </si>
  <si>
    <t>032</t>
  </si>
  <si>
    <t>130 до 139</t>
  </si>
  <si>
    <t>2. Залихе остатака осигураних оштећених ствари</t>
  </si>
  <si>
    <t>033</t>
  </si>
  <si>
    <t>140 до 149</t>
  </si>
  <si>
    <t>3. Стална средства намјењена продаји и средства пословања које се обуставља</t>
  </si>
  <si>
    <t>034</t>
  </si>
  <si>
    <t>150 до 159</t>
  </si>
  <si>
    <t>4. Дати аванси</t>
  </si>
  <si>
    <t>035</t>
  </si>
  <si>
    <t>20 до 26</t>
  </si>
  <si>
    <t>II - КРАТКОРОЧНА ПОТРАЖИВАЊА, ПЛАСМАНИ И ГОТОВИНА (037+046+047+048+058+061)</t>
  </si>
  <si>
    <t>036</t>
  </si>
  <si>
    <t>20</t>
  </si>
  <si>
    <t>1. Потраживања по основу премије, учешћа у накнади штете и остали купци (038 до 045)</t>
  </si>
  <si>
    <t>037</t>
  </si>
  <si>
    <t>200, дио 209</t>
  </si>
  <si>
    <t>а) Потраживања по основу премије животних осигурања</t>
  </si>
  <si>
    <t>038</t>
  </si>
  <si>
    <t>201, дио 209</t>
  </si>
  <si>
    <t>б) Потраживања по основу премије неживотних осигурања</t>
  </si>
  <si>
    <t>039</t>
  </si>
  <si>
    <t>202, 203, дио 209</t>
  </si>
  <si>
    <t>в) Потраживања по основу премије саосигурања, реосигурања и ретроцесија у земљи</t>
  </si>
  <si>
    <t>040</t>
  </si>
  <si>
    <t>204, дио 209</t>
  </si>
  <si>
    <t>г) Потраживања по основу премије саосигурања, реосигурања и ретроцесија из иностранства</t>
  </si>
  <si>
    <t>041</t>
  </si>
  <si>
    <t>205, дио 209</t>
  </si>
  <si>
    <t>д) Потраживања по основу учешћа у накнади штета у земљи</t>
  </si>
  <si>
    <t>042</t>
  </si>
  <si>
    <t>206, дио 209</t>
  </si>
  <si>
    <t>ђ) Потраживања по основу учешћа у накнади штета у иностранству</t>
  </si>
  <si>
    <t>043</t>
  </si>
  <si>
    <t>207, дио 209</t>
  </si>
  <si>
    <t>е) Остали купци и остала потраживања</t>
  </si>
  <si>
    <t>044</t>
  </si>
  <si>
    <t>208, дио 209</t>
  </si>
  <si>
    <t>ж) Потраживања по основу депозитне премије осигурања, саосигурања и реосигурања</t>
  </si>
  <si>
    <t>045</t>
  </si>
  <si>
    <t>210 до 219</t>
  </si>
  <si>
    <t>2. Потраживања из специфичних послова</t>
  </si>
  <si>
    <t>046</t>
  </si>
  <si>
    <t>220 до 229</t>
  </si>
  <si>
    <t>3. Друга потраживања</t>
  </si>
  <si>
    <t>047</t>
  </si>
  <si>
    <t>23</t>
  </si>
  <si>
    <t>4. Краткорочни финансијски пласмани (049 до 057)</t>
  </si>
  <si>
    <t>048</t>
  </si>
  <si>
    <t>230, дио 239</t>
  </si>
  <si>
    <t>а) Краткорочни финансијски пласмани у повезана правна лица - матична и зависна</t>
  </si>
  <si>
    <t>049</t>
  </si>
  <si>
    <t>231, дио 239</t>
  </si>
  <si>
    <t>б) Краткорочни финансијски пласмани - остала повезана правна лица</t>
  </si>
  <si>
    <t>050</t>
  </si>
  <si>
    <t>232, дио 239</t>
  </si>
  <si>
    <t>в) Краткорочни финансијски пласмани у земљи</t>
  </si>
  <si>
    <t>051</t>
  </si>
  <si>
    <t>233, дио 239</t>
  </si>
  <si>
    <t>г) Краткорочни финансијски пласмани у иностранству</t>
  </si>
  <si>
    <t>052</t>
  </si>
  <si>
    <t>234, дио 239</t>
  </si>
  <si>
    <t>д) Дио дугорочних депоновања и улагања који доспијева за наплату у периоду до годину дана</t>
  </si>
  <si>
    <t>053</t>
  </si>
  <si>
    <t>235, дио 239</t>
  </si>
  <si>
    <t>ђ) Финансијска средства по фер вриједности кроз биланс успјеха намијењена трговању</t>
  </si>
  <si>
    <t>054</t>
  </si>
  <si>
    <t>236, дио 239</t>
  </si>
  <si>
    <t>е) Финансијска средства означена по фер вриједности кроз биланс успјеха</t>
  </si>
  <si>
    <t>055</t>
  </si>
  <si>
    <t>237</t>
  </si>
  <si>
    <t>ж) Откупљене сопствене акције</t>
  </si>
  <si>
    <t>056</t>
  </si>
  <si>
    <t>238, дио 239</t>
  </si>
  <si>
    <t>з) Остали краткорочни финансијски пласмани</t>
  </si>
  <si>
    <t>057</t>
  </si>
  <si>
    <t>24</t>
  </si>
  <si>
    <t>5. Готовина и готовински еквиваленти (059+060)</t>
  </si>
  <si>
    <t>058</t>
  </si>
  <si>
    <t>240</t>
  </si>
  <si>
    <t>а) Готовински еквиваленти - хартије од вриједности</t>
  </si>
  <si>
    <t>059</t>
  </si>
  <si>
    <t>241 до 249</t>
  </si>
  <si>
    <t>б) Готовина</t>
  </si>
  <si>
    <t>060</t>
  </si>
  <si>
    <t>260 до 269</t>
  </si>
  <si>
    <t>6. Порез на додату вриједност</t>
  </si>
  <si>
    <t>061</t>
  </si>
  <si>
    <t>270 до 279, осим 278</t>
  </si>
  <si>
    <t>III - АKТИВНА ВРЕМЕНСКА РАЗГРАНИЧЕЊА</t>
  </si>
  <si>
    <t>062</t>
  </si>
  <si>
    <t>278</t>
  </si>
  <si>
    <t>IV - ОДЛОЖЕНА ПОРЕСКА СРЕДСТВА</t>
  </si>
  <si>
    <t>063</t>
  </si>
  <si>
    <t>290</t>
  </si>
  <si>
    <t>В. ГУБИТАК ИЗНАД ВИСИНЕ КАПИТАЛА</t>
  </si>
  <si>
    <t>064</t>
  </si>
  <si>
    <t>Г.ПОСЛОВНА АКТИВА (001+030+064)</t>
  </si>
  <si>
    <t>065</t>
  </si>
  <si>
    <t>88</t>
  </si>
  <si>
    <t>Д.ВАНБИЛАНСНА АКТИВА</t>
  </si>
  <si>
    <t>066</t>
  </si>
  <si>
    <t>Ђ. УКУПНА АКТИВА (065+066)</t>
  </si>
  <si>
    <t>067</t>
  </si>
  <si>
    <t>Напомена:</t>
  </si>
  <si>
    <t>БС-Актива-НЖ</t>
  </si>
  <si>
    <t>БС-Актива-Ж</t>
  </si>
  <si>
    <t>Исправка бриједности</t>
  </si>
  <si>
    <t>Биланс стања
 (Извјештај о финансијском положају)</t>
  </si>
  <si>
    <t>Износ на дан биланса текуће</t>
  </si>
  <si>
    <t>Износ претходне године</t>
  </si>
  <si>
    <t>ПАСИВА А. КАПИТАЛ (102-109+110-111+112+118+119-120+121-124)</t>
  </si>
  <si>
    <t>101</t>
  </si>
  <si>
    <t>30</t>
  </si>
  <si>
    <t>I - ОСНОВНИ КАПИТАЛ (103 до 108)</t>
  </si>
  <si>
    <t>102</t>
  </si>
  <si>
    <t>300</t>
  </si>
  <si>
    <t>1. Акцијски капитал</t>
  </si>
  <si>
    <t>103</t>
  </si>
  <si>
    <t>301</t>
  </si>
  <si>
    <t>2. Удјели друштва са ограниченом одговорношћу</t>
  </si>
  <si>
    <t>104</t>
  </si>
  <si>
    <t>302</t>
  </si>
  <si>
    <t>3. Државни капитал</t>
  </si>
  <si>
    <t>105</t>
  </si>
  <si>
    <t>303</t>
  </si>
  <si>
    <t>4. Улози друштава за узајамно осигурање са ограниченим доприносом</t>
  </si>
  <si>
    <t>106</t>
  </si>
  <si>
    <t>304</t>
  </si>
  <si>
    <t>5. Улози друштава за узајамно осигурање са неограниченим доприносом</t>
  </si>
  <si>
    <t>107</t>
  </si>
  <si>
    <t>309</t>
  </si>
  <si>
    <t>6. Остали капитал</t>
  </si>
  <si>
    <t>108</t>
  </si>
  <si>
    <t>310 до 312</t>
  </si>
  <si>
    <t>II - УПИСАНИ НЕУПЛАЋЕНИ КАПИТАЛ</t>
  </si>
  <si>
    <t>109</t>
  </si>
  <si>
    <t>320</t>
  </si>
  <si>
    <t>III - ЕМИСИОНА ПРЕМИЈА</t>
  </si>
  <si>
    <t>110</t>
  </si>
  <si>
    <t>321</t>
  </si>
  <si>
    <t>IV - ЕМИСИОНИ ГУБИТАК</t>
  </si>
  <si>
    <t>111</t>
  </si>
  <si>
    <t>дио 32</t>
  </si>
  <si>
    <t>V - РЕЗЕРВЕ ИЗ ДОБИТКА (113 до 117)</t>
  </si>
  <si>
    <t>112</t>
  </si>
  <si>
    <t>322</t>
  </si>
  <si>
    <t>1. Законске резерве</t>
  </si>
  <si>
    <t>113</t>
  </si>
  <si>
    <t>323</t>
  </si>
  <si>
    <t>2. Статутарне резерве</t>
  </si>
  <si>
    <t>114</t>
  </si>
  <si>
    <t>324</t>
  </si>
  <si>
    <t>3. Друге резерве утврђене актима друштва</t>
  </si>
  <si>
    <t>115</t>
  </si>
  <si>
    <t>325</t>
  </si>
  <si>
    <t>4. Резерве за сопствене акције</t>
  </si>
  <si>
    <t>116</t>
  </si>
  <si>
    <t>329</t>
  </si>
  <si>
    <t>5. Остале резерве из добитка</t>
  </si>
  <si>
    <t>117</t>
  </si>
  <si>
    <t>330, 331,332,334 и 336</t>
  </si>
  <si>
    <t>VI - РЕВАЛОРИЗАЦИОНЕ РЕЗЕРВЕ</t>
  </si>
  <si>
    <t>118</t>
  </si>
  <si>
    <t>333</t>
  </si>
  <si>
    <t>VII - НЕРЕАЛИЗОВАНИ ДОБИЦИ ПО ОСНОВУ ФИНАНСИЈСКИХ СРЕДСТАВА РАСПОЛОЖИВИХ ЗА ПРОДАЈУ</t>
  </si>
  <si>
    <t>119</t>
  </si>
  <si>
    <t>335</t>
  </si>
  <si>
    <t>VIII - НЕРЕАЛИЗОВАНИ ГУБИЦИ ПО ОСНОВУ ФИНАНСИЈСКИХ СРЕДСТАВА РАСПОЛОЖИВИХ ЗА ПРОДАЈУ</t>
  </si>
  <si>
    <t>120</t>
  </si>
  <si>
    <t>34</t>
  </si>
  <si>
    <t>IX - НЕРАСПОРЕЂЕНИ ДОБИТАК (122+123)</t>
  </si>
  <si>
    <t>121</t>
  </si>
  <si>
    <t>340</t>
  </si>
  <si>
    <t>1. Нераспоређени добитак ранијих година</t>
  </si>
  <si>
    <t>122</t>
  </si>
  <si>
    <t>341</t>
  </si>
  <si>
    <t>2. Нераспоређени добитак текуће године</t>
  </si>
  <si>
    <t>123</t>
  </si>
  <si>
    <t>35</t>
  </si>
  <si>
    <t>X ГУБИТАК ДО ВИСИНЕ КАПИТАЛА (125+126)</t>
  </si>
  <si>
    <t>124</t>
  </si>
  <si>
    <t>350</t>
  </si>
  <si>
    <t>1. Губитак ранијих година</t>
  </si>
  <si>
    <t>125</t>
  </si>
  <si>
    <t>351</t>
  </si>
  <si>
    <t>2. Губитак текуће године</t>
  </si>
  <si>
    <t>126</t>
  </si>
  <si>
    <t>40</t>
  </si>
  <si>
    <t>Б. ДУГОРОЧНА РЕЗЕРВИСАЊА (128 до 136)</t>
  </si>
  <si>
    <t>127</t>
  </si>
  <si>
    <t>400</t>
  </si>
  <si>
    <t>1. Математичка резерва животних осигурања</t>
  </si>
  <si>
    <t>128</t>
  </si>
  <si>
    <t>401</t>
  </si>
  <si>
    <t>2. Резервисања за учешће у добитку</t>
  </si>
  <si>
    <t>129</t>
  </si>
  <si>
    <t>402</t>
  </si>
  <si>
    <t>3. Резервисања за изравнање ризика</t>
  </si>
  <si>
    <t>130</t>
  </si>
  <si>
    <t>403</t>
  </si>
  <si>
    <t>4. Резервисања за задржане кауције и депозите</t>
  </si>
  <si>
    <t>131</t>
  </si>
  <si>
    <t>404</t>
  </si>
  <si>
    <t>5. Резервисања за трошкове реструктурисања</t>
  </si>
  <si>
    <t>132</t>
  </si>
  <si>
    <t>405</t>
  </si>
  <si>
    <t>6. Резервисања за бонусе и попусте</t>
  </si>
  <si>
    <t>133</t>
  </si>
  <si>
    <t>406</t>
  </si>
  <si>
    <t>7. Резервисања за накнаде и бенефиције запослених</t>
  </si>
  <si>
    <t>134</t>
  </si>
  <si>
    <t>407</t>
  </si>
  <si>
    <t>8.Друге техничке резерве осигурања</t>
  </si>
  <si>
    <t>135</t>
  </si>
  <si>
    <t>409</t>
  </si>
  <si>
    <t>9.Резервисања за судске спорове у току и остала дугорочна резервисања</t>
  </si>
  <si>
    <t>136</t>
  </si>
  <si>
    <t>В.ОБАВЕЗЕ (138+147)</t>
  </si>
  <si>
    <t>137</t>
  </si>
  <si>
    <t>41</t>
  </si>
  <si>
    <t>I ДУГОРОЧНЕ ОБАВЕЗЕ (139 до 146)</t>
  </si>
  <si>
    <t>138</t>
  </si>
  <si>
    <t>410</t>
  </si>
  <si>
    <t>1. Обавезе које се могу конвертовати у капитал</t>
  </si>
  <si>
    <t>139</t>
  </si>
  <si>
    <t>411</t>
  </si>
  <si>
    <t>2. Обавезе према повезаним правним лицима</t>
  </si>
  <si>
    <t>140</t>
  </si>
  <si>
    <t>412</t>
  </si>
  <si>
    <t>3. Обавезе по емитованим дугорочним хартијама од вриједности</t>
  </si>
  <si>
    <t>141</t>
  </si>
  <si>
    <t>413 и 414</t>
  </si>
  <si>
    <t>4. Дугорочни кредити</t>
  </si>
  <si>
    <t>142</t>
  </si>
  <si>
    <t>415 и 416</t>
  </si>
  <si>
    <t>5. Дугорочне обавезе по  финансијском лизингу</t>
  </si>
  <si>
    <t>143</t>
  </si>
  <si>
    <t>417</t>
  </si>
  <si>
    <t>6. Дугорочне обавезе по фер вриједности кроз биланс успјеха</t>
  </si>
  <si>
    <t>144</t>
  </si>
  <si>
    <t>418</t>
  </si>
  <si>
    <t>7. Одложене пореске обавезе</t>
  </si>
  <si>
    <t>145</t>
  </si>
  <si>
    <t>419</t>
  </si>
  <si>
    <t>8. Остале дугорочне обавезе</t>
  </si>
  <si>
    <t>146</t>
  </si>
  <si>
    <t>42 до 48</t>
  </si>
  <si>
    <t>II КРАТКОРОЧНЕ ОБАВЕЗЕ (148+156+160+161+164+165+166+167+168)</t>
  </si>
  <si>
    <t>147</t>
  </si>
  <si>
    <t>42</t>
  </si>
  <si>
    <t>1. Краткорочне финансијске обавезе (149 до 155)</t>
  </si>
  <si>
    <t>148</t>
  </si>
  <si>
    <t>420</t>
  </si>
  <si>
    <t>а) Краткорочне финансијске обавезе према повезаним правним лицима</t>
  </si>
  <si>
    <t>149</t>
  </si>
  <si>
    <t>421</t>
  </si>
  <si>
    <t>б) Обавезе по емитованим краткорочним хартијама од вриједности</t>
  </si>
  <si>
    <t>150</t>
  </si>
  <si>
    <t>422 и 423</t>
  </si>
  <si>
    <t>в) Краткорочни кредити</t>
  </si>
  <si>
    <t>151</t>
  </si>
  <si>
    <t>424 и 425</t>
  </si>
  <si>
    <t>г) Дио дугорочних финансијских обавеза који доспијева у периоду до годину дана</t>
  </si>
  <si>
    <t>152</t>
  </si>
  <si>
    <t>426</t>
  </si>
  <si>
    <t>д) Краткорочне обавезе по фер вриједности кроз биланс успјеха</t>
  </si>
  <si>
    <t>153</t>
  </si>
  <si>
    <t>427</t>
  </si>
  <si>
    <t>ђ) Обавезе по основу сталних средстава намијењених продаји и средстава пословања које се обуставља</t>
  </si>
  <si>
    <t>154</t>
  </si>
  <si>
    <t>429</t>
  </si>
  <si>
    <t>е) Остале краткорочне финансијске обавезе</t>
  </si>
  <si>
    <t>155</t>
  </si>
  <si>
    <t>43</t>
  </si>
  <si>
    <t>2. Обавезе по основу штета и уговорених износа (157 до 159)</t>
  </si>
  <si>
    <t>156</t>
  </si>
  <si>
    <t>430 и 431</t>
  </si>
  <si>
    <t>а) Обавезе по основу штета и уговорених износа</t>
  </si>
  <si>
    <t>157</t>
  </si>
  <si>
    <t>432 и 434</t>
  </si>
  <si>
    <t>б) Обавезе по основу удјела у штетама и уговореним износима из реосигурања и ретроцесије</t>
  </si>
  <si>
    <t>158</t>
  </si>
  <si>
    <t>433 и 435</t>
  </si>
  <si>
    <t>в) Обавезе по основу удјела у штетама и уговореним износима из саосигурања</t>
  </si>
  <si>
    <t>159</t>
  </si>
  <si>
    <t>440 до 449</t>
  </si>
  <si>
    <t>3. Обавезе за премију и специфичне обавезе</t>
  </si>
  <si>
    <t>160</t>
  </si>
  <si>
    <t>45</t>
  </si>
  <si>
    <t>4. Обавезе по основу зарада и накнада зарада (162+163)</t>
  </si>
  <si>
    <t>161</t>
  </si>
  <si>
    <t>450 до 455</t>
  </si>
  <si>
    <t>а) Обавезе по основу бруто зарада</t>
  </si>
  <si>
    <t>162</t>
  </si>
  <si>
    <t>456 до 458</t>
  </si>
  <si>
    <t>б) Обавезе по основу бруто накнада зарада</t>
  </si>
  <si>
    <t>163</t>
  </si>
  <si>
    <t>460 до 469</t>
  </si>
  <si>
    <t>5. Друге обавезе из пословања</t>
  </si>
  <si>
    <t>164</t>
  </si>
  <si>
    <t>47, осим 474</t>
  </si>
  <si>
    <t>6. Обавезе за порезе, доприносе и друге краткорочне обавезе</t>
  </si>
  <si>
    <t>165</t>
  </si>
  <si>
    <t>474</t>
  </si>
  <si>
    <t>7. Обавезе за порез из резултата</t>
  </si>
  <si>
    <t>166</t>
  </si>
  <si>
    <t>497</t>
  </si>
  <si>
    <t>8. Одложене пореске обавезе</t>
  </si>
  <si>
    <t>167</t>
  </si>
  <si>
    <t>49, осим 497</t>
  </si>
  <si>
    <t>9. Пасивна временска разграничења (169 до 175)</t>
  </si>
  <si>
    <t>168</t>
  </si>
  <si>
    <t>490</t>
  </si>
  <si>
    <t>а) Преносне премије животних осигурања</t>
  </si>
  <si>
    <t>169</t>
  </si>
  <si>
    <t>491</t>
  </si>
  <si>
    <t>б) Преносне премије неживотних осигурања</t>
  </si>
  <si>
    <t>170</t>
  </si>
  <si>
    <t>492</t>
  </si>
  <si>
    <t>в) Преносне премије саосигурања, реосигурања и ретроцесија</t>
  </si>
  <si>
    <t>171</t>
  </si>
  <si>
    <t>493</t>
  </si>
  <si>
    <t>г) Резервисане штете животних осигурања</t>
  </si>
  <si>
    <t>172</t>
  </si>
  <si>
    <t>494</t>
  </si>
  <si>
    <t>д) Резервисане штете неживотних осигурања</t>
  </si>
  <si>
    <t>173</t>
  </si>
  <si>
    <t>495</t>
  </si>
  <si>
    <t>ђ) Резервисања за удјеле у штетама по основу саосигурања, реосигурања и ретроцесија</t>
  </si>
  <si>
    <t>174</t>
  </si>
  <si>
    <t>496, 498 и 499</t>
  </si>
  <si>
    <t>е) Друга пасивна временска разграничења</t>
  </si>
  <si>
    <t>175</t>
  </si>
  <si>
    <t>Г. ПОСЛОВНА ПАСИВА (101+127+137)</t>
  </si>
  <si>
    <t>176</t>
  </si>
  <si>
    <t>89</t>
  </si>
  <si>
    <t>Д. ВАНБИЛАНСНА ПАСИВА</t>
  </si>
  <si>
    <t>177</t>
  </si>
  <si>
    <t>Ђ. УКУПНА ПАСИВА (176+177)</t>
  </si>
  <si>
    <t>178</t>
  </si>
  <si>
    <t>БС-Пасива-НЖ</t>
  </si>
  <si>
    <t>Биланс стања
(Извјештај о финансијском положају)</t>
  </si>
  <si>
    <t>БС-Пасива-Ж</t>
  </si>
  <si>
    <t>Ј.Шкиљевић</t>
  </si>
  <si>
    <t>Миленко Мишановић</t>
  </si>
  <si>
    <t>Вања Драгичевић</t>
  </si>
  <si>
    <t>Бијељина</t>
  </si>
  <si>
    <t>office@neskovicosiguranje.com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</si>
</sst>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1C1A]dd\.mm\.yyyy;@"/>
  </numFmts>
  <fonts count="17" x14ac:knownFonts="1">
    <font>
      <sz val="11"/>
      <color indexed="8"/>
      <name val="Calibri"/>
      <family val="2"/>
      <scheme val="minor"/>
    </font>
    <font>
      <b/>
      <sz val="14"/>
      <name val="Times New Roman"/>
    </font>
    <font>
      <sz val="11"/>
      <name val="Times New Roman"/>
    </font>
    <font>
      <sz val="8"/>
      <name val="Times New Roman"/>
    </font>
    <font>
      <sz val="8"/>
      <name val="Times New Roman"/>
    </font>
    <font>
      <b/>
      <sz val="8"/>
      <name val="Times New Roman"/>
    </font>
    <font>
      <b/>
      <sz val="8"/>
      <name val="Times New Roman"/>
    </font>
    <font>
      <b/>
      <sz val="8"/>
      <name val="Times New Roman"/>
    </font>
    <font>
      <b/>
      <sz val="8"/>
      <name val="Times New Roman"/>
    </font>
    <font>
      <b/>
      <sz val="8"/>
      <name val="Times New Roman"/>
    </font>
    <font>
      <b/>
      <sz val="8"/>
      <name val="Times New Roman"/>
    </font>
    <font>
      <b/>
      <sz val="8"/>
      <name val="Times New Roman"/>
    </font>
    <font>
      <b/>
      <sz val="8"/>
      <name val="Times New Roman"/>
    </font>
    <font>
      <b/>
      <sz val="8"/>
      <name val="Times New Roman"/>
    </font>
    <font>
      <b/>
      <sz val="8"/>
      <name val="Times New Roman"/>
    </font>
    <font>
      <b/>
      <sz val="8"/>
      <name val="Times New Roman"/>
    </font>
    <font>
      <b/>
      <sz val="8"/>
      <name val="Times New Roman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3" fontId="6" fillId="0" borderId="2" xfId="0" applyNumberFormat="1" applyFont="1" applyBorder="1" applyAlignment="1">
      <alignment horizontal="right" vertical="center" wrapText="1"/>
    </xf>
    <xf numFmtId="3" fontId="3" fillId="0" borderId="2" xfId="0" applyNumberFormat="1" applyFont="1" applyBorder="1" applyAlignment="1" applyProtection="1">
      <alignment horizontal="right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3" fontId="8" fillId="0" borderId="2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3" fontId="12" fillId="0" borderId="2" xfId="0" applyNumberFormat="1" applyFont="1" applyBorder="1" applyAlignment="1">
      <alignment horizontal="right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3" fontId="14" fillId="0" borderId="2" xfId="0" applyNumberFormat="1" applyFont="1" applyBorder="1" applyAlignment="1">
      <alignment horizontal="right" vertical="center" wrapText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3" fontId="16" fillId="0" borderId="2" xfId="0" applyNumberFormat="1" applyFont="1" applyBorder="1" applyAlignment="1">
      <alignment horizontal="right" vertical="center" wrapText="1"/>
    </xf>
    <xf numFmtId="0" fontId="4" fillId="0" borderId="0" xfId="0" applyFont="1"/>
    <xf numFmtId="0" fontId="0" fillId="0" borderId="0" xfId="0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 applyProtection="1">
      <alignment horizontal="left"/>
      <protection locked="0"/>
    </xf>
    <xf numFmtId="1" fontId="4" fillId="0" borderId="1" xfId="0" applyNumberFormat="1" applyFont="1" applyBorder="1" applyAlignment="1" applyProtection="1">
      <alignment horizontal="left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0" fillId="2" borderId="3" xfId="0" applyFill="1" applyBorder="1"/>
    <xf numFmtId="0" fontId="0" fillId="2" borderId="4" xfId="0" applyFill="1" applyBorder="1"/>
    <xf numFmtId="164" fontId="4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"/>
  <sheetViews>
    <sheetView workbookViewId="0"/>
  </sheetViews>
  <sheetFormatPr defaultRowHeight="15" x14ac:dyDescent="0.25"/>
  <sheetData>
    <row r="1" spans="1:3" x14ac:dyDescent="0.25">
      <c r="A1">
        <v>4</v>
      </c>
      <c r="B1">
        <v>45393.487133946757</v>
      </c>
      <c r="C1">
        <v>45404.355292034677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86"/>
  <sheetViews>
    <sheetView tabSelected="1" workbookViewId="0">
      <selection activeCell="C10" sqref="C10:G10"/>
    </sheetView>
  </sheetViews>
  <sheetFormatPr defaultRowHeight="15" x14ac:dyDescent="0.25"/>
  <cols>
    <col min="1" max="1" width="9.140625" customWidth="1" collapsed="1"/>
    <col min="2" max="2" width="61" customWidth="1" collapsed="1"/>
    <col min="3" max="3" width="9.140625" customWidth="1" collapsed="1"/>
    <col min="4" max="4" width="15.28515625" customWidth="1" collapsed="1"/>
    <col min="5" max="5" width="9.140625" customWidth="1" collapsed="1"/>
    <col min="6" max="7" width="15.28515625" customWidth="1" collapsed="1"/>
    <col min="8" max="8" width="8" hidden="1" collapsed="1"/>
  </cols>
  <sheetData>
    <row r="1" spans="1:7" x14ac:dyDescent="0.25">
      <c r="G1" s="1" t="s">
        <v>0</v>
      </c>
    </row>
    <row r="2" spans="1:7" x14ac:dyDescent="0.25">
      <c r="A2" s="27" t="s">
        <v>1</v>
      </c>
      <c r="B2" s="28"/>
      <c r="C2" s="29" t="s">
        <v>2</v>
      </c>
      <c r="D2" s="29" t="s">
        <v>2</v>
      </c>
      <c r="E2" s="29" t="s">
        <v>2</v>
      </c>
      <c r="F2" s="29" t="s">
        <v>2</v>
      </c>
      <c r="G2" s="29" t="s">
        <v>2</v>
      </c>
    </row>
    <row r="3" spans="1:7" x14ac:dyDescent="0.25">
      <c r="A3" s="27" t="s">
        <v>3</v>
      </c>
      <c r="B3" s="28"/>
      <c r="C3" s="29" t="s">
        <v>4</v>
      </c>
      <c r="D3" s="29" t="s">
        <v>4</v>
      </c>
      <c r="E3" s="29" t="s">
        <v>4</v>
      </c>
      <c r="F3" s="29" t="s">
        <v>4</v>
      </c>
      <c r="G3" s="29" t="s">
        <v>4</v>
      </c>
    </row>
    <row r="4" spans="1:7" x14ac:dyDescent="0.25">
      <c r="A4" s="27" t="s">
        <v>5</v>
      </c>
      <c r="B4" s="28"/>
      <c r="C4" s="30">
        <v>46203</v>
      </c>
      <c r="D4" s="30"/>
      <c r="E4" s="30"/>
      <c r="F4" s="30"/>
      <c r="G4" s="30"/>
    </row>
    <row r="5" spans="1:7" x14ac:dyDescent="0.25">
      <c r="A5" s="27" t="s">
        <v>6</v>
      </c>
      <c r="B5" s="28"/>
      <c r="C5" s="31">
        <v>1</v>
      </c>
      <c r="D5" s="31"/>
      <c r="E5" s="31"/>
      <c r="F5" s="31"/>
      <c r="G5" s="31"/>
    </row>
    <row r="6" spans="1:7" x14ac:dyDescent="0.25">
      <c r="A6" s="27" t="s">
        <v>7</v>
      </c>
      <c r="B6" s="28"/>
      <c r="C6" s="32" t="s">
        <v>462</v>
      </c>
      <c r="D6" s="33" t="s">
        <v>8</v>
      </c>
      <c r="E6" s="33" t="s">
        <v>8</v>
      </c>
      <c r="F6" s="33" t="s">
        <v>8</v>
      </c>
      <c r="G6" s="33" t="s">
        <v>8</v>
      </c>
    </row>
    <row r="7" spans="1:7" x14ac:dyDescent="0.25">
      <c r="A7" s="27" t="s">
        <v>9</v>
      </c>
      <c r="B7" s="28"/>
      <c r="C7" s="32" t="s">
        <v>463</v>
      </c>
      <c r="D7" s="33" t="s">
        <v>8</v>
      </c>
      <c r="E7" s="33" t="s">
        <v>8</v>
      </c>
      <c r="F7" s="33" t="s">
        <v>8</v>
      </c>
      <c r="G7" s="33" t="s">
        <v>8</v>
      </c>
    </row>
    <row r="8" spans="1:7" x14ac:dyDescent="0.25">
      <c r="A8" s="27" t="s">
        <v>10</v>
      </c>
      <c r="B8" s="28"/>
      <c r="C8" s="32" t="s">
        <v>464</v>
      </c>
      <c r="D8" s="33" t="s">
        <v>8</v>
      </c>
      <c r="E8" s="33" t="s">
        <v>8</v>
      </c>
      <c r="F8" s="33" t="s">
        <v>8</v>
      </c>
      <c r="G8" s="33" t="s">
        <v>8</v>
      </c>
    </row>
    <row r="9" spans="1:7" x14ac:dyDescent="0.25">
      <c r="A9" s="27" t="s">
        <v>11</v>
      </c>
      <c r="B9" s="28"/>
      <c r="C9" s="30">
        <v>46226</v>
      </c>
      <c r="D9" s="30"/>
      <c r="E9" s="30"/>
      <c r="F9" s="30"/>
      <c r="G9" s="30"/>
    </row>
    <row r="10" spans="1:7" x14ac:dyDescent="0.25">
      <c r="A10" s="27" t="s">
        <v>12</v>
      </c>
      <c r="B10" s="28"/>
      <c r="C10" s="32" t="s">
        <v>465</v>
      </c>
      <c r="D10" s="33" t="s">
        <v>8</v>
      </c>
      <c r="E10" s="33" t="s">
        <v>8</v>
      </c>
      <c r="F10" s="33" t="s">
        <v>8</v>
      </c>
      <c r="G10" s="33" t="s">
        <v>8</v>
      </c>
    </row>
    <row r="11" spans="1:7" x14ac:dyDescent="0.25">
      <c r="A11" s="27" t="s">
        <v>13</v>
      </c>
      <c r="B11" s="28"/>
      <c r="C11" s="32" t="s">
        <v>466</v>
      </c>
      <c r="D11" s="33" t="s">
        <v>8</v>
      </c>
      <c r="E11" s="33" t="s">
        <v>8</v>
      </c>
      <c r="F11" s="33" t="s">
        <v>8</v>
      </c>
      <c r="G11" s="33" t="s">
        <v>8</v>
      </c>
    </row>
    <row r="12" spans="1:7" x14ac:dyDescent="0.25">
      <c r="A12" s="28"/>
      <c r="B12" s="28"/>
      <c r="C12" s="28"/>
      <c r="D12" s="28"/>
      <c r="E12" s="28"/>
      <c r="F12" s="28"/>
      <c r="G12" s="28"/>
    </row>
    <row r="13" spans="1:7" ht="35.1" customHeight="1" x14ac:dyDescent="0.25">
      <c r="A13" s="34" t="s">
        <v>14</v>
      </c>
      <c r="B13" s="28"/>
      <c r="C13" s="28"/>
      <c r="D13" s="28"/>
      <c r="E13" s="28"/>
      <c r="F13" s="28"/>
      <c r="G13" s="28"/>
    </row>
    <row r="14" spans="1:7" x14ac:dyDescent="0.25">
      <c r="A14" s="35" t="s">
        <v>15</v>
      </c>
      <c r="B14" s="28"/>
      <c r="C14" s="28"/>
      <c r="D14" s="28"/>
      <c r="E14" s="28"/>
      <c r="F14" s="28"/>
      <c r="G14" s="28"/>
    </row>
    <row r="15" spans="1:7" ht="39.950000000000003" customHeight="1" x14ac:dyDescent="0.25">
      <c r="A15" s="38" t="s">
        <v>17</v>
      </c>
      <c r="B15" s="38" t="s">
        <v>18</v>
      </c>
      <c r="C15" s="38" t="s">
        <v>19</v>
      </c>
      <c r="D15" s="38" t="s">
        <v>16</v>
      </c>
      <c r="E15" s="39"/>
      <c r="F15" s="40"/>
      <c r="G15" s="38" t="s">
        <v>24</v>
      </c>
    </row>
    <row r="16" spans="1:7" ht="54.95" customHeight="1" x14ac:dyDescent="0.25">
      <c r="A16" s="38" t="s">
        <v>17</v>
      </c>
      <c r="B16" s="38" t="s">
        <v>18</v>
      </c>
      <c r="C16" s="38" t="s">
        <v>19</v>
      </c>
      <c r="D16" s="2" t="s">
        <v>20</v>
      </c>
      <c r="E16" s="2" t="s">
        <v>21</v>
      </c>
      <c r="F16" s="2" t="s">
        <v>22</v>
      </c>
      <c r="G16" s="38" t="s">
        <v>24</v>
      </c>
    </row>
    <row r="17" spans="1:7" x14ac:dyDescent="0.25">
      <c r="A17" s="2">
        <v>1</v>
      </c>
      <c r="B17" s="2">
        <v>2</v>
      </c>
      <c r="C17" s="2">
        <v>3</v>
      </c>
      <c r="D17" s="2">
        <v>4</v>
      </c>
      <c r="E17" s="2">
        <v>5</v>
      </c>
      <c r="F17" s="2" t="s">
        <v>23</v>
      </c>
      <c r="G17" s="2">
        <v>7</v>
      </c>
    </row>
    <row r="18" spans="1:7" x14ac:dyDescent="0.25">
      <c r="A18" s="3" t="s">
        <v>8</v>
      </c>
      <c r="B18" s="4" t="s">
        <v>25</v>
      </c>
      <c r="C18" s="3" t="s">
        <v>26</v>
      </c>
      <c r="D18" s="5">
        <f>D19+D26+D35+D45+D46</f>
        <v>34255076</v>
      </c>
      <c r="E18" s="5">
        <f>E19+E26+E35+E45+E46</f>
        <v>6129361</v>
      </c>
      <c r="F18" s="5">
        <f t="shared" ref="F18:F49" si="0">D18-E18</f>
        <v>28125715</v>
      </c>
      <c r="G18" s="5">
        <f>G19+G26+G35+G45+G46</f>
        <v>23926866</v>
      </c>
    </row>
    <row r="19" spans="1:7" x14ac:dyDescent="0.25">
      <c r="A19" s="3" t="s">
        <v>27</v>
      </c>
      <c r="B19" s="4" t="s">
        <v>28</v>
      </c>
      <c r="C19" s="3" t="s">
        <v>29</v>
      </c>
      <c r="D19" s="5">
        <f>D20+D21+D22+D23+D24+D25</f>
        <v>209374</v>
      </c>
      <c r="E19" s="5">
        <f>E20+E21+E22+E23+E24+E25</f>
        <v>187669</v>
      </c>
      <c r="F19" s="5">
        <f t="shared" si="0"/>
        <v>21705</v>
      </c>
      <c r="G19" s="5">
        <f>G20+G21+G22+G23+G24+G25</f>
        <v>25160</v>
      </c>
    </row>
    <row r="20" spans="1:7" ht="22.5" x14ac:dyDescent="0.25">
      <c r="A20" s="7" t="s">
        <v>30</v>
      </c>
      <c r="B20" s="8" t="s">
        <v>31</v>
      </c>
      <c r="C20" s="7" t="s">
        <v>32</v>
      </c>
      <c r="D20" s="6"/>
      <c r="E20" s="6"/>
      <c r="F20" s="5">
        <f t="shared" si="0"/>
        <v>0</v>
      </c>
      <c r="G20" s="6"/>
    </row>
    <row r="21" spans="1:7" ht="22.5" x14ac:dyDescent="0.25">
      <c r="A21" s="7" t="s">
        <v>33</v>
      </c>
      <c r="B21" s="8" t="s">
        <v>34</v>
      </c>
      <c r="C21" s="7" t="s">
        <v>35</v>
      </c>
      <c r="D21" s="6"/>
      <c r="E21" s="6"/>
      <c r="F21" s="5">
        <f t="shared" si="0"/>
        <v>0</v>
      </c>
      <c r="G21" s="6"/>
    </row>
    <row r="22" spans="1:7" ht="22.5" x14ac:dyDescent="0.25">
      <c r="A22" s="7" t="s">
        <v>36</v>
      </c>
      <c r="B22" s="8" t="s">
        <v>37</v>
      </c>
      <c r="C22" s="7" t="s">
        <v>38</v>
      </c>
      <c r="D22" s="6"/>
      <c r="E22" s="6"/>
      <c r="F22" s="5">
        <f t="shared" si="0"/>
        <v>0</v>
      </c>
      <c r="G22" s="6"/>
    </row>
    <row r="23" spans="1:7" ht="22.5" x14ac:dyDescent="0.25">
      <c r="A23" s="7" t="s">
        <v>39</v>
      </c>
      <c r="B23" s="8" t="s">
        <v>40</v>
      </c>
      <c r="C23" s="7" t="s">
        <v>41</v>
      </c>
      <c r="D23" s="6">
        <v>138488</v>
      </c>
      <c r="E23" s="6">
        <v>124699</v>
      </c>
      <c r="F23" s="5">
        <f t="shared" si="0"/>
        <v>13789</v>
      </c>
      <c r="G23" s="6">
        <v>15970</v>
      </c>
    </row>
    <row r="24" spans="1:7" ht="22.5" x14ac:dyDescent="0.25">
      <c r="A24" s="7" t="s">
        <v>42</v>
      </c>
      <c r="B24" s="8" t="s">
        <v>43</v>
      </c>
      <c r="C24" s="7" t="s">
        <v>44</v>
      </c>
      <c r="D24" s="6">
        <v>70886</v>
      </c>
      <c r="E24" s="6">
        <v>62970</v>
      </c>
      <c r="F24" s="5">
        <f t="shared" si="0"/>
        <v>7916</v>
      </c>
      <c r="G24" s="6">
        <v>9190</v>
      </c>
    </row>
    <row r="25" spans="1:7" ht="22.5" x14ac:dyDescent="0.25">
      <c r="A25" s="7" t="s">
        <v>45</v>
      </c>
      <c r="B25" s="8" t="s">
        <v>46</v>
      </c>
      <c r="C25" s="7" t="s">
        <v>47</v>
      </c>
      <c r="D25" s="6"/>
      <c r="E25" s="6"/>
      <c r="F25" s="5">
        <f t="shared" si="0"/>
        <v>0</v>
      </c>
      <c r="G25" s="6"/>
    </row>
    <row r="26" spans="1:7" ht="21" x14ac:dyDescent="0.25">
      <c r="A26" s="3" t="s">
        <v>48</v>
      </c>
      <c r="B26" s="4" t="s">
        <v>49</v>
      </c>
      <c r="C26" s="3" t="s">
        <v>50</v>
      </c>
      <c r="D26" s="5">
        <f>D27+D28+D29+D30+D31+D32+D33+D34</f>
        <v>23752217</v>
      </c>
      <c r="E26" s="5">
        <f>E27+E28+E29+E30+E31+E32+E33+E34</f>
        <v>5941692</v>
      </c>
      <c r="F26" s="5">
        <f t="shared" si="0"/>
        <v>17810525</v>
      </c>
      <c r="G26" s="5">
        <f>G27+G28+G29+G30+G31+G32+G33+G34</f>
        <v>17925735</v>
      </c>
    </row>
    <row r="27" spans="1:7" ht="22.5" x14ac:dyDescent="0.25">
      <c r="A27" s="7" t="s">
        <v>51</v>
      </c>
      <c r="B27" s="8" t="s">
        <v>52</v>
      </c>
      <c r="C27" s="7" t="s">
        <v>53</v>
      </c>
      <c r="D27" s="6">
        <v>4273178</v>
      </c>
      <c r="E27" s="6"/>
      <c r="F27" s="5">
        <f t="shared" si="0"/>
        <v>4273178</v>
      </c>
      <c r="G27" s="6">
        <v>4273178</v>
      </c>
    </row>
    <row r="28" spans="1:7" ht="22.5" x14ac:dyDescent="0.25">
      <c r="A28" s="7" t="s">
        <v>54</v>
      </c>
      <c r="B28" s="8" t="s">
        <v>55</v>
      </c>
      <c r="C28" s="7" t="s">
        <v>56</v>
      </c>
      <c r="D28" s="6"/>
      <c r="E28" s="6"/>
      <c r="F28" s="5">
        <f t="shared" si="0"/>
        <v>0</v>
      </c>
      <c r="G28" s="6"/>
    </row>
    <row r="29" spans="1:7" ht="22.5" x14ac:dyDescent="0.25">
      <c r="A29" s="7" t="s">
        <v>57</v>
      </c>
      <c r="B29" s="8" t="s">
        <v>58</v>
      </c>
      <c r="C29" s="7" t="s">
        <v>59</v>
      </c>
      <c r="D29" s="6">
        <v>7823080</v>
      </c>
      <c r="E29" s="6">
        <v>4726134</v>
      </c>
      <c r="F29" s="5">
        <f t="shared" si="0"/>
        <v>3096946</v>
      </c>
      <c r="G29" s="6">
        <v>3212533</v>
      </c>
    </row>
    <row r="30" spans="1:7" ht="22.5" x14ac:dyDescent="0.25">
      <c r="A30" s="7" t="s">
        <v>60</v>
      </c>
      <c r="B30" s="8" t="s">
        <v>61</v>
      </c>
      <c r="C30" s="7" t="s">
        <v>62</v>
      </c>
      <c r="D30" s="6">
        <v>1428763</v>
      </c>
      <c r="E30" s="6">
        <v>1215558</v>
      </c>
      <c r="F30" s="5">
        <f t="shared" si="0"/>
        <v>213205</v>
      </c>
      <c r="G30" s="6">
        <v>212828</v>
      </c>
    </row>
    <row r="31" spans="1:7" ht="22.5" x14ac:dyDescent="0.25">
      <c r="A31" s="7" t="s">
        <v>63</v>
      </c>
      <c r="B31" s="8" t="s">
        <v>64</v>
      </c>
      <c r="C31" s="7" t="s">
        <v>65</v>
      </c>
      <c r="D31" s="6">
        <v>10062880</v>
      </c>
      <c r="E31" s="6"/>
      <c r="F31" s="5">
        <f t="shared" si="0"/>
        <v>10062880</v>
      </c>
      <c r="G31" s="6">
        <v>10062880</v>
      </c>
    </row>
    <row r="32" spans="1:7" ht="22.5" x14ac:dyDescent="0.25">
      <c r="A32" s="7" t="s">
        <v>66</v>
      </c>
      <c r="B32" s="8" t="s">
        <v>67</v>
      </c>
      <c r="C32" s="7" t="s">
        <v>68</v>
      </c>
      <c r="D32" s="6"/>
      <c r="E32" s="6"/>
      <c r="F32" s="5">
        <f t="shared" si="0"/>
        <v>0</v>
      </c>
      <c r="G32" s="6"/>
    </row>
    <row r="33" spans="1:7" ht="22.5" x14ac:dyDescent="0.25">
      <c r="A33" s="7" t="s">
        <v>69</v>
      </c>
      <c r="B33" s="8" t="s">
        <v>70</v>
      </c>
      <c r="C33" s="7" t="s">
        <v>71</v>
      </c>
      <c r="D33" s="6"/>
      <c r="E33" s="6"/>
      <c r="F33" s="5">
        <f t="shared" si="0"/>
        <v>0</v>
      </c>
      <c r="G33" s="6"/>
    </row>
    <row r="34" spans="1:7" ht="22.5" x14ac:dyDescent="0.25">
      <c r="A34" s="7" t="s">
        <v>72</v>
      </c>
      <c r="B34" s="8" t="s">
        <v>73</v>
      </c>
      <c r="C34" s="7" t="s">
        <v>74</v>
      </c>
      <c r="D34" s="6">
        <v>164316</v>
      </c>
      <c r="E34" s="6"/>
      <c r="F34" s="5">
        <f t="shared" si="0"/>
        <v>164316</v>
      </c>
      <c r="G34" s="6">
        <v>164316</v>
      </c>
    </row>
    <row r="35" spans="1:7" x14ac:dyDescent="0.25">
      <c r="A35" s="3" t="s">
        <v>75</v>
      </c>
      <c r="B35" s="4" t="s">
        <v>76</v>
      </c>
      <c r="C35" s="3" t="s">
        <v>77</v>
      </c>
      <c r="D35" s="5">
        <f>D36+D37+D38+D39+D40+D41+D42+D43+D44</f>
        <v>10293485</v>
      </c>
      <c r="E35" s="5">
        <f>E36+E37+E38+E39+E40+E41+E42+E43+E44</f>
        <v>0</v>
      </c>
      <c r="F35" s="5">
        <f t="shared" si="0"/>
        <v>10293485</v>
      </c>
      <c r="G35" s="5">
        <f>G36+G37+G38+G39+G40+G41+G42+G43+G44</f>
        <v>5975971</v>
      </c>
    </row>
    <row r="36" spans="1:7" ht="22.5" x14ac:dyDescent="0.25">
      <c r="A36" s="7" t="s">
        <v>78</v>
      </c>
      <c r="B36" s="8" t="s">
        <v>79</v>
      </c>
      <c r="C36" s="7" t="s">
        <v>80</v>
      </c>
      <c r="D36" s="6">
        <v>600000</v>
      </c>
      <c r="E36" s="6"/>
      <c r="F36" s="5">
        <f t="shared" si="0"/>
        <v>600000</v>
      </c>
      <c r="G36" s="6">
        <v>600000</v>
      </c>
    </row>
    <row r="37" spans="1:7" ht="22.5" x14ac:dyDescent="0.25">
      <c r="A37" s="7" t="s">
        <v>81</v>
      </c>
      <c r="B37" s="8" t="s">
        <v>82</v>
      </c>
      <c r="C37" s="7" t="s">
        <v>83</v>
      </c>
      <c r="D37" s="6"/>
      <c r="E37" s="6"/>
      <c r="F37" s="5">
        <f t="shared" si="0"/>
        <v>0</v>
      </c>
      <c r="G37" s="6"/>
    </row>
    <row r="38" spans="1:7" ht="22.5" x14ac:dyDescent="0.25">
      <c r="A38" s="7" t="s">
        <v>84</v>
      </c>
      <c r="B38" s="8" t="s">
        <v>85</v>
      </c>
      <c r="C38" s="7" t="s">
        <v>86</v>
      </c>
      <c r="D38" s="6"/>
      <c r="E38" s="6"/>
      <c r="F38" s="5">
        <f t="shared" si="0"/>
        <v>0</v>
      </c>
      <c r="G38" s="6"/>
    </row>
    <row r="39" spans="1:7" ht="22.5" x14ac:dyDescent="0.25">
      <c r="A39" s="7" t="s">
        <v>87</v>
      </c>
      <c r="B39" s="8" t="s">
        <v>88</v>
      </c>
      <c r="C39" s="7" t="s">
        <v>89</v>
      </c>
      <c r="D39" s="6"/>
      <c r="E39" s="6"/>
      <c r="F39" s="5">
        <f t="shared" si="0"/>
        <v>0</v>
      </c>
      <c r="G39" s="6">
        <v>400000</v>
      </c>
    </row>
    <row r="40" spans="1:7" ht="22.5" x14ac:dyDescent="0.25">
      <c r="A40" s="7" t="s">
        <v>90</v>
      </c>
      <c r="B40" s="8" t="s">
        <v>91</v>
      </c>
      <c r="C40" s="7" t="s">
        <v>92</v>
      </c>
      <c r="D40" s="6">
        <v>7282437</v>
      </c>
      <c r="E40" s="6"/>
      <c r="F40" s="5">
        <f t="shared" si="0"/>
        <v>7282437</v>
      </c>
      <c r="G40" s="6">
        <v>2564664</v>
      </c>
    </row>
    <row r="41" spans="1:7" ht="22.5" x14ac:dyDescent="0.25">
      <c r="A41" s="7" t="s">
        <v>93</v>
      </c>
      <c r="B41" s="8" t="s">
        <v>94</v>
      </c>
      <c r="C41" s="7" t="s">
        <v>95</v>
      </c>
      <c r="D41" s="6">
        <v>9779</v>
      </c>
      <c r="E41" s="6"/>
      <c r="F41" s="5">
        <f t="shared" si="0"/>
        <v>9779</v>
      </c>
      <c r="G41" s="6">
        <v>9779</v>
      </c>
    </row>
    <row r="42" spans="1:7" ht="22.5" x14ac:dyDescent="0.25">
      <c r="A42" s="7" t="s">
        <v>96</v>
      </c>
      <c r="B42" s="8" t="s">
        <v>97</v>
      </c>
      <c r="C42" s="7" t="s">
        <v>98</v>
      </c>
      <c r="D42" s="6">
        <v>2001269</v>
      </c>
      <c r="E42" s="6"/>
      <c r="F42" s="5">
        <f t="shared" si="0"/>
        <v>2001269</v>
      </c>
      <c r="G42" s="6">
        <v>2001528</v>
      </c>
    </row>
    <row r="43" spans="1:7" ht="22.5" x14ac:dyDescent="0.25">
      <c r="A43" s="7" t="s">
        <v>99</v>
      </c>
      <c r="B43" s="8" t="s">
        <v>100</v>
      </c>
      <c r="C43" s="7" t="s">
        <v>101</v>
      </c>
      <c r="D43" s="6"/>
      <c r="E43" s="6"/>
      <c r="F43" s="5">
        <f t="shared" si="0"/>
        <v>0</v>
      </c>
      <c r="G43" s="6"/>
    </row>
    <row r="44" spans="1:7" ht="22.5" x14ac:dyDescent="0.25">
      <c r="A44" s="7" t="s">
        <v>102</v>
      </c>
      <c r="B44" s="8" t="s">
        <v>103</v>
      </c>
      <c r="C44" s="7" t="s">
        <v>104</v>
      </c>
      <c r="D44" s="6">
        <v>400000</v>
      </c>
      <c r="E44" s="6"/>
      <c r="F44" s="5">
        <f t="shared" si="0"/>
        <v>400000</v>
      </c>
      <c r="G44" s="6">
        <v>400000</v>
      </c>
    </row>
    <row r="45" spans="1:7" ht="22.5" x14ac:dyDescent="0.25">
      <c r="A45" s="7" t="s">
        <v>105</v>
      </c>
      <c r="B45" s="8" t="s">
        <v>106</v>
      </c>
      <c r="C45" s="7" t="s">
        <v>107</v>
      </c>
      <c r="D45" s="6"/>
      <c r="E45" s="6"/>
      <c r="F45" s="5">
        <f t="shared" si="0"/>
        <v>0</v>
      </c>
      <c r="G45" s="6"/>
    </row>
    <row r="46" spans="1:7" ht="22.5" x14ac:dyDescent="0.25">
      <c r="A46" s="7" t="s">
        <v>108</v>
      </c>
      <c r="B46" s="8" t="s">
        <v>109</v>
      </c>
      <c r="C46" s="7" t="s">
        <v>110</v>
      </c>
      <c r="D46" s="6"/>
      <c r="E46" s="6"/>
      <c r="F46" s="5">
        <f t="shared" si="0"/>
        <v>0</v>
      </c>
      <c r="G46" s="6"/>
    </row>
    <row r="47" spans="1:7" x14ac:dyDescent="0.25">
      <c r="A47" s="3" t="s">
        <v>8</v>
      </c>
      <c r="B47" s="4" t="s">
        <v>111</v>
      </c>
      <c r="C47" s="3" t="s">
        <v>112</v>
      </c>
      <c r="D47" s="5">
        <f>D48+D53+D79+D80</f>
        <v>20062049.490000002</v>
      </c>
      <c r="E47" s="5">
        <f>E48+E53+E79+E80</f>
        <v>303208</v>
      </c>
      <c r="F47" s="5">
        <f t="shared" si="0"/>
        <v>19758841.490000002</v>
      </c>
      <c r="G47" s="5">
        <f>G48+G53+G79+G80</f>
        <v>24200926</v>
      </c>
    </row>
    <row r="48" spans="1:7" ht="21" x14ac:dyDescent="0.25">
      <c r="A48" s="3" t="s">
        <v>113</v>
      </c>
      <c r="B48" s="4" t="s">
        <v>114</v>
      </c>
      <c r="C48" s="3" t="s">
        <v>115</v>
      </c>
      <c r="D48" s="5">
        <f>D49+D50+D51+D52</f>
        <v>1455</v>
      </c>
      <c r="E48" s="5">
        <f>E49+E50+E51+E52</f>
        <v>0</v>
      </c>
      <c r="F48" s="5">
        <f t="shared" si="0"/>
        <v>1455</v>
      </c>
      <c r="G48" s="5">
        <f>G49+G50+G51+G52</f>
        <v>2569</v>
      </c>
    </row>
    <row r="49" spans="1:7" x14ac:dyDescent="0.25">
      <c r="A49" s="7" t="s">
        <v>116</v>
      </c>
      <c r="B49" s="8" t="s">
        <v>117</v>
      </c>
      <c r="C49" s="7" t="s">
        <v>118</v>
      </c>
      <c r="D49" s="6">
        <v>1455</v>
      </c>
      <c r="E49" s="6"/>
      <c r="F49" s="5">
        <f t="shared" si="0"/>
        <v>1455</v>
      </c>
      <c r="G49" s="6">
        <v>2106</v>
      </c>
    </row>
    <row r="50" spans="1:7" x14ac:dyDescent="0.25">
      <c r="A50" s="7" t="s">
        <v>119</v>
      </c>
      <c r="B50" s="8" t="s">
        <v>120</v>
      </c>
      <c r="C50" s="7" t="s">
        <v>121</v>
      </c>
      <c r="D50" s="6"/>
      <c r="E50" s="6"/>
      <c r="F50" s="5">
        <f t="shared" ref="F50:F81" si="1">D50-E50</f>
        <v>0</v>
      </c>
      <c r="G50" s="6"/>
    </row>
    <row r="51" spans="1:7" x14ac:dyDescent="0.25">
      <c r="A51" s="7" t="s">
        <v>122</v>
      </c>
      <c r="B51" s="8" t="s">
        <v>123</v>
      </c>
      <c r="C51" s="7" t="s">
        <v>124</v>
      </c>
      <c r="D51" s="6"/>
      <c r="E51" s="6"/>
      <c r="F51" s="5">
        <f t="shared" si="1"/>
        <v>0</v>
      </c>
      <c r="G51" s="6"/>
    </row>
    <row r="52" spans="1:7" x14ac:dyDescent="0.25">
      <c r="A52" s="7" t="s">
        <v>125</v>
      </c>
      <c r="B52" s="8" t="s">
        <v>126</v>
      </c>
      <c r="C52" s="7" t="s">
        <v>127</v>
      </c>
      <c r="D52" s="6"/>
      <c r="E52" s="6"/>
      <c r="F52" s="5">
        <f t="shared" si="1"/>
        <v>0</v>
      </c>
      <c r="G52" s="6">
        <v>463</v>
      </c>
    </row>
    <row r="53" spans="1:7" ht="21" x14ac:dyDescent="0.25">
      <c r="A53" s="3" t="s">
        <v>128</v>
      </c>
      <c r="B53" s="4" t="s">
        <v>129</v>
      </c>
      <c r="C53" s="3" t="s">
        <v>130</v>
      </c>
      <c r="D53" s="5">
        <f>D54+D63+D64+D65+D75+D78</f>
        <v>19071659.490000002</v>
      </c>
      <c r="E53" s="5">
        <f>E54+E63+E64+E65+E75+E78</f>
        <v>303208</v>
      </c>
      <c r="F53" s="5">
        <f t="shared" si="1"/>
        <v>18768451.490000002</v>
      </c>
      <c r="G53" s="5">
        <f>G54+G63+G64+G65+G75+G78</f>
        <v>23469734</v>
      </c>
    </row>
    <row r="54" spans="1:7" ht="21" x14ac:dyDescent="0.25">
      <c r="A54" s="3" t="s">
        <v>131</v>
      </c>
      <c r="B54" s="4" t="s">
        <v>132</v>
      </c>
      <c r="C54" s="3" t="s">
        <v>133</v>
      </c>
      <c r="D54" s="5">
        <f>D55+D56+D57+D58+D59+D60+D61+D62</f>
        <v>220111</v>
      </c>
      <c r="E54" s="5">
        <f>E55+E56+E57+E58+E59+E60+E61+E62</f>
        <v>21298</v>
      </c>
      <c r="F54" s="5">
        <f t="shared" si="1"/>
        <v>198813</v>
      </c>
      <c r="G54" s="5">
        <f>G55+G56+G57+G58+G59+G60+G61+G62</f>
        <v>172524</v>
      </c>
    </row>
    <row r="55" spans="1:7" ht="22.5" x14ac:dyDescent="0.25">
      <c r="A55" s="7" t="s">
        <v>134</v>
      </c>
      <c r="B55" s="8" t="s">
        <v>135</v>
      </c>
      <c r="C55" s="7" t="s">
        <v>136</v>
      </c>
      <c r="D55" s="6"/>
      <c r="E55" s="6"/>
      <c r="F55" s="5">
        <f t="shared" si="1"/>
        <v>0</v>
      </c>
      <c r="G55" s="6"/>
    </row>
    <row r="56" spans="1:7" ht="22.5" x14ac:dyDescent="0.25">
      <c r="A56" s="7" t="s">
        <v>137</v>
      </c>
      <c r="B56" s="8" t="s">
        <v>138</v>
      </c>
      <c r="C56" s="7" t="s">
        <v>139</v>
      </c>
      <c r="D56" s="6">
        <v>220111</v>
      </c>
      <c r="E56" s="6">
        <v>21298</v>
      </c>
      <c r="F56" s="5">
        <f t="shared" si="1"/>
        <v>198813</v>
      </c>
      <c r="G56" s="6">
        <v>171836</v>
      </c>
    </row>
    <row r="57" spans="1:7" ht="22.5" x14ac:dyDescent="0.25">
      <c r="A57" s="7" t="s">
        <v>140</v>
      </c>
      <c r="B57" s="8" t="s">
        <v>141</v>
      </c>
      <c r="C57" s="7" t="s">
        <v>142</v>
      </c>
      <c r="D57" s="6"/>
      <c r="E57" s="6"/>
      <c r="F57" s="5">
        <f t="shared" si="1"/>
        <v>0</v>
      </c>
      <c r="G57" s="6">
        <v>688</v>
      </c>
    </row>
    <row r="58" spans="1:7" ht="22.5" x14ac:dyDescent="0.25">
      <c r="A58" s="7" t="s">
        <v>143</v>
      </c>
      <c r="B58" s="8" t="s">
        <v>144</v>
      </c>
      <c r="C58" s="7" t="s">
        <v>145</v>
      </c>
      <c r="D58" s="6"/>
      <c r="E58" s="6"/>
      <c r="F58" s="5">
        <f t="shared" si="1"/>
        <v>0</v>
      </c>
      <c r="G58" s="6"/>
    </row>
    <row r="59" spans="1:7" ht="22.5" x14ac:dyDescent="0.25">
      <c r="A59" s="7" t="s">
        <v>146</v>
      </c>
      <c r="B59" s="8" t="s">
        <v>147</v>
      </c>
      <c r="C59" s="7" t="s">
        <v>148</v>
      </c>
      <c r="D59" s="6"/>
      <c r="E59" s="6"/>
      <c r="F59" s="5">
        <f t="shared" si="1"/>
        <v>0</v>
      </c>
      <c r="G59" s="6"/>
    </row>
    <row r="60" spans="1:7" ht="22.5" x14ac:dyDescent="0.25">
      <c r="A60" s="7" t="s">
        <v>149</v>
      </c>
      <c r="B60" s="8" t="s">
        <v>150</v>
      </c>
      <c r="C60" s="7" t="s">
        <v>151</v>
      </c>
      <c r="D60" s="6"/>
      <c r="E60" s="6"/>
      <c r="F60" s="5">
        <f t="shared" si="1"/>
        <v>0</v>
      </c>
      <c r="G60" s="6"/>
    </row>
    <row r="61" spans="1:7" ht="22.5" x14ac:dyDescent="0.25">
      <c r="A61" s="7" t="s">
        <v>152</v>
      </c>
      <c r="B61" s="8" t="s">
        <v>153</v>
      </c>
      <c r="C61" s="7" t="s">
        <v>154</v>
      </c>
      <c r="D61" s="6"/>
      <c r="E61" s="6"/>
      <c r="F61" s="5">
        <f t="shared" si="1"/>
        <v>0</v>
      </c>
      <c r="G61" s="6"/>
    </row>
    <row r="62" spans="1:7" ht="22.5" x14ac:dyDescent="0.25">
      <c r="A62" s="7" t="s">
        <v>155</v>
      </c>
      <c r="B62" s="8" t="s">
        <v>156</v>
      </c>
      <c r="C62" s="7" t="s">
        <v>157</v>
      </c>
      <c r="D62" s="6"/>
      <c r="E62" s="6"/>
      <c r="F62" s="5">
        <f t="shared" si="1"/>
        <v>0</v>
      </c>
      <c r="G62" s="6"/>
    </row>
    <row r="63" spans="1:7" x14ac:dyDescent="0.25">
      <c r="A63" s="7" t="s">
        <v>158</v>
      </c>
      <c r="B63" s="8" t="s">
        <v>159</v>
      </c>
      <c r="C63" s="7" t="s">
        <v>160</v>
      </c>
      <c r="D63" s="6">
        <v>567133</v>
      </c>
      <c r="E63" s="6">
        <v>225020</v>
      </c>
      <c r="F63" s="5">
        <f t="shared" si="1"/>
        <v>342113</v>
      </c>
      <c r="G63" s="6">
        <v>289199</v>
      </c>
    </row>
    <row r="64" spans="1:7" x14ac:dyDescent="0.25">
      <c r="A64" s="7" t="s">
        <v>161</v>
      </c>
      <c r="B64" s="8" t="s">
        <v>162</v>
      </c>
      <c r="C64" s="7" t="s">
        <v>163</v>
      </c>
      <c r="D64" s="6">
        <v>114101</v>
      </c>
      <c r="E64" s="6">
        <v>6890</v>
      </c>
      <c r="F64" s="5">
        <f t="shared" si="1"/>
        <v>107211</v>
      </c>
      <c r="G64" s="6">
        <v>100134</v>
      </c>
    </row>
    <row r="65" spans="1:7" x14ac:dyDescent="0.25">
      <c r="A65" s="3" t="s">
        <v>164</v>
      </c>
      <c r="B65" s="4" t="s">
        <v>165</v>
      </c>
      <c r="C65" s="3" t="s">
        <v>166</v>
      </c>
      <c r="D65" s="5">
        <f>D66+D67+D68+D69+D70+D71+D72+D73+D74</f>
        <v>14505374.49</v>
      </c>
      <c r="E65" s="5">
        <f>E66+E67+E68+E69+E70+E71+E72+E73+E74</f>
        <v>50000</v>
      </c>
      <c r="F65" s="5">
        <f t="shared" si="1"/>
        <v>14455374.49</v>
      </c>
      <c r="G65" s="5">
        <f>G66+G67+G68+G69+G70+G71+G72+G73+G74</f>
        <v>14024191</v>
      </c>
    </row>
    <row r="66" spans="1:7" ht="22.5" x14ac:dyDescent="0.25">
      <c r="A66" s="7" t="s">
        <v>167</v>
      </c>
      <c r="B66" s="8" t="s">
        <v>168</v>
      </c>
      <c r="C66" s="7" t="s">
        <v>169</v>
      </c>
      <c r="D66" s="6">
        <v>7000000</v>
      </c>
      <c r="E66" s="6"/>
      <c r="F66" s="5">
        <f t="shared" si="1"/>
        <v>7000000</v>
      </c>
      <c r="G66" s="6">
        <v>3000000</v>
      </c>
    </row>
    <row r="67" spans="1:7" ht="22.5" x14ac:dyDescent="0.25">
      <c r="A67" s="7" t="s">
        <v>170</v>
      </c>
      <c r="B67" s="8" t="s">
        <v>171</v>
      </c>
      <c r="C67" s="7" t="s">
        <v>172</v>
      </c>
      <c r="D67" s="6">
        <v>1600000</v>
      </c>
      <c r="E67" s="6"/>
      <c r="F67" s="5">
        <f t="shared" si="1"/>
        <v>1600000</v>
      </c>
      <c r="G67" s="6">
        <v>600000</v>
      </c>
    </row>
    <row r="68" spans="1:7" ht="22.5" x14ac:dyDescent="0.25">
      <c r="A68" s="7" t="s">
        <v>173</v>
      </c>
      <c r="B68" s="8" t="s">
        <v>174</v>
      </c>
      <c r="C68" s="7" t="s">
        <v>175</v>
      </c>
      <c r="D68" s="6">
        <v>5255830</v>
      </c>
      <c r="E68" s="6">
        <v>50000</v>
      </c>
      <c r="F68" s="5">
        <f t="shared" si="1"/>
        <v>5205830</v>
      </c>
      <c r="G68" s="6">
        <v>9791189</v>
      </c>
    </row>
    <row r="69" spans="1:7" ht="22.5" x14ac:dyDescent="0.25">
      <c r="A69" s="7" t="s">
        <v>176</v>
      </c>
      <c r="B69" s="8" t="s">
        <v>177</v>
      </c>
      <c r="C69" s="7" t="s">
        <v>178</v>
      </c>
      <c r="D69" s="6"/>
      <c r="E69" s="6"/>
      <c r="F69" s="5">
        <f t="shared" si="1"/>
        <v>0</v>
      </c>
      <c r="G69" s="6"/>
    </row>
    <row r="70" spans="1:7" ht="22.5" x14ac:dyDescent="0.25">
      <c r="A70" s="7" t="s">
        <v>179</v>
      </c>
      <c r="B70" s="8" t="s">
        <v>180</v>
      </c>
      <c r="C70" s="7" t="s">
        <v>181</v>
      </c>
      <c r="D70" s="6">
        <v>600000</v>
      </c>
      <c r="E70" s="6"/>
      <c r="F70" s="5">
        <f t="shared" si="1"/>
        <v>600000</v>
      </c>
      <c r="G70" s="6">
        <v>600000</v>
      </c>
    </row>
    <row r="71" spans="1:7" ht="22.5" x14ac:dyDescent="0.25">
      <c r="A71" s="7" t="s">
        <v>182</v>
      </c>
      <c r="B71" s="8" t="s">
        <v>183</v>
      </c>
      <c r="C71" s="7" t="s">
        <v>184</v>
      </c>
      <c r="D71" s="6"/>
      <c r="E71" s="6"/>
      <c r="F71" s="5">
        <f t="shared" si="1"/>
        <v>0</v>
      </c>
      <c r="G71" s="6"/>
    </row>
    <row r="72" spans="1:7" ht="22.5" x14ac:dyDescent="0.25">
      <c r="A72" s="7" t="s">
        <v>185</v>
      </c>
      <c r="B72" s="8" t="s">
        <v>186</v>
      </c>
      <c r="C72" s="7" t="s">
        <v>187</v>
      </c>
      <c r="D72" s="6">
        <v>49544.49</v>
      </c>
      <c r="E72" s="6"/>
      <c r="F72" s="5">
        <f t="shared" si="1"/>
        <v>49544.49</v>
      </c>
      <c r="G72" s="6">
        <v>33002</v>
      </c>
    </row>
    <row r="73" spans="1:7" x14ac:dyDescent="0.25">
      <c r="A73" s="7" t="s">
        <v>188</v>
      </c>
      <c r="B73" s="8" t="s">
        <v>189</v>
      </c>
      <c r="C73" s="7" t="s">
        <v>190</v>
      </c>
      <c r="D73" s="6"/>
      <c r="E73" s="6"/>
      <c r="F73" s="5">
        <f t="shared" si="1"/>
        <v>0</v>
      </c>
      <c r="G73" s="6"/>
    </row>
    <row r="74" spans="1:7" ht="22.5" x14ac:dyDescent="0.25">
      <c r="A74" s="7" t="s">
        <v>191</v>
      </c>
      <c r="B74" s="8" t="s">
        <v>192</v>
      </c>
      <c r="C74" s="7" t="s">
        <v>193</v>
      </c>
      <c r="D74" s="6"/>
      <c r="E74" s="6"/>
      <c r="F74" s="5">
        <f t="shared" si="1"/>
        <v>0</v>
      </c>
      <c r="G74" s="6"/>
    </row>
    <row r="75" spans="1:7" x14ac:dyDescent="0.25">
      <c r="A75" s="3" t="s">
        <v>194</v>
      </c>
      <c r="B75" s="4" t="s">
        <v>195</v>
      </c>
      <c r="C75" s="3" t="s">
        <v>196</v>
      </c>
      <c r="D75" s="5">
        <f>D76+D77</f>
        <v>3664940</v>
      </c>
      <c r="E75" s="5">
        <f>E76+E77</f>
        <v>0</v>
      </c>
      <c r="F75" s="5">
        <f t="shared" si="1"/>
        <v>3664940</v>
      </c>
      <c r="G75" s="5">
        <f>G76+G77</f>
        <v>8883686</v>
      </c>
    </row>
    <row r="76" spans="1:7" x14ac:dyDescent="0.25">
      <c r="A76" s="7" t="s">
        <v>197</v>
      </c>
      <c r="B76" s="8" t="s">
        <v>198</v>
      </c>
      <c r="C76" s="7" t="s">
        <v>199</v>
      </c>
      <c r="D76" s="6"/>
      <c r="E76" s="6"/>
      <c r="F76" s="5">
        <f t="shared" si="1"/>
        <v>0</v>
      </c>
      <c r="G76" s="6"/>
    </row>
    <row r="77" spans="1:7" x14ac:dyDescent="0.25">
      <c r="A77" s="7" t="s">
        <v>200</v>
      </c>
      <c r="B77" s="8" t="s">
        <v>201</v>
      </c>
      <c r="C77" s="7" t="s">
        <v>202</v>
      </c>
      <c r="D77" s="6">
        <v>3664940</v>
      </c>
      <c r="E77" s="6"/>
      <c r="F77" s="5">
        <f t="shared" si="1"/>
        <v>3664940</v>
      </c>
      <c r="G77" s="6">
        <v>8883686</v>
      </c>
    </row>
    <row r="78" spans="1:7" x14ac:dyDescent="0.25">
      <c r="A78" s="7" t="s">
        <v>203</v>
      </c>
      <c r="B78" s="8" t="s">
        <v>204</v>
      </c>
      <c r="C78" s="7" t="s">
        <v>205</v>
      </c>
      <c r="D78" s="6"/>
      <c r="E78" s="6"/>
      <c r="F78" s="5">
        <f t="shared" si="1"/>
        <v>0</v>
      </c>
      <c r="G78" s="6"/>
    </row>
    <row r="79" spans="1:7" ht="22.5" x14ac:dyDescent="0.25">
      <c r="A79" s="7" t="s">
        <v>206</v>
      </c>
      <c r="B79" s="8" t="s">
        <v>207</v>
      </c>
      <c r="C79" s="7" t="s">
        <v>208</v>
      </c>
      <c r="D79" s="6">
        <v>988935</v>
      </c>
      <c r="E79" s="6"/>
      <c r="F79" s="5">
        <f t="shared" si="1"/>
        <v>988935</v>
      </c>
      <c r="G79" s="6">
        <v>728623</v>
      </c>
    </row>
    <row r="80" spans="1:7" x14ac:dyDescent="0.25">
      <c r="A80" s="7" t="s">
        <v>209</v>
      </c>
      <c r="B80" s="8" t="s">
        <v>210</v>
      </c>
      <c r="C80" s="7" t="s">
        <v>211</v>
      </c>
      <c r="D80" s="6"/>
      <c r="E80" s="6"/>
      <c r="F80" s="5">
        <f t="shared" si="1"/>
        <v>0</v>
      </c>
      <c r="G80" s="6"/>
    </row>
    <row r="81" spans="1:7" x14ac:dyDescent="0.25">
      <c r="A81" s="7" t="s">
        <v>212</v>
      </c>
      <c r="B81" s="8" t="s">
        <v>213</v>
      </c>
      <c r="C81" s="7" t="s">
        <v>214</v>
      </c>
      <c r="D81" s="6"/>
      <c r="E81" s="6"/>
      <c r="F81" s="5">
        <f t="shared" si="1"/>
        <v>0</v>
      </c>
      <c r="G81" s="6"/>
    </row>
    <row r="82" spans="1:7" x14ac:dyDescent="0.25">
      <c r="A82" s="3" t="s">
        <v>8</v>
      </c>
      <c r="B82" s="4" t="s">
        <v>215</v>
      </c>
      <c r="C82" s="3" t="s">
        <v>216</v>
      </c>
      <c r="D82" s="5">
        <f>D18+D47+D81</f>
        <v>54317125.490000002</v>
      </c>
      <c r="E82" s="5">
        <f>E18+E47+E81</f>
        <v>6432569</v>
      </c>
      <c r="F82" s="5">
        <f t="shared" ref="F82:F84" si="2">D82-E82</f>
        <v>47884556.490000002</v>
      </c>
      <c r="G82" s="5">
        <f>G18+G47+G81</f>
        <v>48127792</v>
      </c>
    </row>
    <row r="83" spans="1:7" x14ac:dyDescent="0.25">
      <c r="A83" s="7" t="s">
        <v>217</v>
      </c>
      <c r="B83" s="8" t="s">
        <v>218</v>
      </c>
      <c r="C83" s="7" t="s">
        <v>219</v>
      </c>
      <c r="D83" s="6">
        <v>0</v>
      </c>
      <c r="E83" s="6"/>
      <c r="F83" s="5">
        <f t="shared" si="2"/>
        <v>0</v>
      </c>
      <c r="G83" s="6">
        <v>0</v>
      </c>
    </row>
    <row r="84" spans="1:7" x14ac:dyDescent="0.25">
      <c r="A84" s="3" t="s">
        <v>8</v>
      </c>
      <c r="B84" s="4" t="s">
        <v>220</v>
      </c>
      <c r="C84" s="3" t="s">
        <v>221</v>
      </c>
      <c r="D84" s="5">
        <f>D82+D83</f>
        <v>54317125.490000002</v>
      </c>
      <c r="E84" s="5">
        <f>E82+E83</f>
        <v>6432569</v>
      </c>
      <c r="F84" s="5">
        <f t="shared" si="2"/>
        <v>47884556.490000002</v>
      </c>
      <c r="G84" s="5">
        <f>G82+G83</f>
        <v>48127792</v>
      </c>
    </row>
    <row r="85" spans="1:7" x14ac:dyDescent="0.25">
      <c r="B85" s="36" t="s">
        <v>222</v>
      </c>
      <c r="C85" s="28"/>
      <c r="D85" s="28"/>
      <c r="E85" s="28"/>
      <c r="F85" s="28"/>
      <c r="G85" s="28"/>
    </row>
    <row r="86" spans="1:7" x14ac:dyDescent="0.25">
      <c r="B86" s="37" t="s">
        <v>223</v>
      </c>
      <c r="C86" s="28"/>
      <c r="D86" s="28"/>
      <c r="E86" s="28"/>
      <c r="F86" s="28"/>
      <c r="G86" s="28"/>
    </row>
  </sheetData>
  <sheetProtection password="C55C" sheet="1" objects="1" scenarios="1"/>
  <mergeCells count="30">
    <mergeCell ref="B85:G85"/>
    <mergeCell ref="B86:G86"/>
    <mergeCell ref="A15:A16"/>
    <mergeCell ref="B15:B16"/>
    <mergeCell ref="C15:C16"/>
    <mergeCell ref="G15:G16"/>
    <mergeCell ref="D15:F15"/>
    <mergeCell ref="A11:B11"/>
    <mergeCell ref="C11:G11"/>
    <mergeCell ref="A12:G12"/>
    <mergeCell ref="A13:G13"/>
    <mergeCell ref="A14:G14"/>
    <mergeCell ref="A8:B8"/>
    <mergeCell ref="C8:G8"/>
    <mergeCell ref="A9:B9"/>
    <mergeCell ref="C9:G9"/>
    <mergeCell ref="A10:B10"/>
    <mergeCell ref="C10:G10"/>
    <mergeCell ref="A5:B5"/>
    <mergeCell ref="C5:G5"/>
    <mergeCell ref="A6:B6"/>
    <mergeCell ref="C6:G6"/>
    <mergeCell ref="A7:B7"/>
    <mergeCell ref="C7:G7"/>
    <mergeCell ref="A2:B2"/>
    <mergeCell ref="C2:G2"/>
    <mergeCell ref="A3:B3"/>
    <mergeCell ref="C3:G3"/>
    <mergeCell ref="A4:B4"/>
    <mergeCell ref="C4:G4"/>
  </mergeCells>
  <dataValidations count="8">
    <dataValidation type="date" operator="greaterThan" allowBlank="1" showErrorMessage="1" sqref="C4:G4" xr:uid="{00000000-0002-0000-0100-000000000000}">
      <formula1>DATE(2000, 1, 1)</formula1>
      <formula2>DATE(2000, 1, 1)</formula2>
    </dataValidation>
    <dataValidation type="whole" operator="greaterThanOrEqual" allowBlank="1" showErrorMessage="1" sqref="C5:G5" xr:uid="{00000000-0002-0000-0100-000005000000}">
      <formula1>1</formula1>
      <formula2>1000</formula2>
    </dataValidation>
    <dataValidation type="date" operator="greaterThanOrEqual" allowBlank="1" showErrorMessage="1" errorTitle="Грешка" error="Датум попуњавања не може бити мањи од вриједности Стање на дан" sqref="C9" xr:uid="{00000000-0002-0000-0100-00000A000000}">
      <formula1>C4</formula1>
      <formula2>C4</formula2>
    </dataValidation>
    <dataValidation type="date" operator="greaterThanOrEqual" allowBlank="1" showErrorMessage="1" errorTitle="Грешка" error="Датум попуњавања не може бити мањи од вриједности Стање на дан" sqref="D9" xr:uid="{00000000-0002-0000-0100-00000B000000}">
      <formula1>C4</formula1>
      <formula2>C4</formula2>
    </dataValidation>
    <dataValidation type="date" operator="greaterThanOrEqual" allowBlank="1" showErrorMessage="1" errorTitle="Грешка" error="Датум попуњавања не може бити мањи од вриједности Стање на дан" sqref="E9" xr:uid="{00000000-0002-0000-0100-00000C000000}">
      <formula1>C4</formula1>
      <formula2>C4</formula2>
    </dataValidation>
    <dataValidation type="date" operator="greaterThanOrEqual" allowBlank="1" showErrorMessage="1" errorTitle="Грешка" error="Датум попуњавања не може бити мањи од вриједности Стање на дан" sqref="F9" xr:uid="{00000000-0002-0000-0100-00000D000000}">
      <formula1>C4</formula1>
      <formula2>C4</formula2>
    </dataValidation>
    <dataValidation type="date" operator="greaterThanOrEqual" allowBlank="1" showErrorMessage="1" errorTitle="Грешка" error="Датум попуњавања не може бити мањи од вриједности Стање на дан" sqref="G9" xr:uid="{00000000-0002-0000-0100-00000E000000}">
      <formula1>C4</formula1>
      <formula2>C4</formula2>
    </dataValidation>
    <dataValidation type="custom" allowBlank="1" showErrorMessage="1" sqref="D18:G84" xr:uid="{00000000-0002-0000-0100-00000F000000}">
      <formula1>ISNUMBER(D18)</formula1>
    </dataValidation>
  </dataValidations>
  <pageMargins left="0.7" right="0.7" top="0.75" bottom="0.75" header="0.3" footer="0.3"/>
  <pageSetup paperSize="9" scale="65" fitToHeight="100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6"/>
  <sheetViews>
    <sheetView workbookViewId="0"/>
  </sheetViews>
  <sheetFormatPr defaultRowHeight="15" x14ac:dyDescent="0.25"/>
  <cols>
    <col min="1" max="1" width="9.140625" customWidth="1" collapsed="1"/>
    <col min="2" max="2" width="77.140625" customWidth="1" collapsed="1"/>
    <col min="3" max="3" width="9.140625" customWidth="1" collapsed="1"/>
    <col min="4" max="7" width="15.28515625" customWidth="1" collapsed="1"/>
    <col min="8" max="8" width="8" hidden="1" collapsed="1"/>
  </cols>
  <sheetData>
    <row r="1" spans="1:7" x14ac:dyDescent="0.25">
      <c r="G1" s="1" t="s">
        <v>0</v>
      </c>
    </row>
    <row r="2" spans="1:7" x14ac:dyDescent="0.25">
      <c r="A2" s="27" t="s">
        <v>1</v>
      </c>
      <c r="B2" s="28"/>
      <c r="C2" s="29" t="str">
        <f>IF('БС-Актива-НЖ'!C2="","",'БС-Актива-НЖ'!C2)</f>
        <v>"НЕШКОВИЋ ОСИГУРАЊЕ" А.Д. Бијељина</v>
      </c>
      <c r="D2" s="29" t="str">
        <f>IF('БС-Актива-НЖ'!D2="","",'БС-Актива-НЖ'!D2)</f>
        <v>"НЕШКОВИЋ ОСИГУРАЊЕ" А.Д. Бијељина</v>
      </c>
      <c r="E2" s="29" t="str">
        <f>IF('БС-Актива-НЖ'!E2="","",'БС-Актива-НЖ'!E2)</f>
        <v>"НЕШКОВИЋ ОСИГУРАЊЕ" А.Д. Бијељина</v>
      </c>
      <c r="F2" s="29" t="str">
        <f>IF('БС-Актива-НЖ'!F2="","",'БС-Актива-НЖ'!F2)</f>
        <v>"НЕШКОВИЋ ОСИГУРАЊЕ" А.Д. Бијељина</v>
      </c>
      <c r="G2" s="29" t="str">
        <f>IF('БС-Актива-НЖ'!G2="","",'БС-Актива-НЖ'!G2)</f>
        <v>"НЕШКОВИЋ ОСИГУРАЊЕ" А.Д. Бијељина</v>
      </c>
    </row>
    <row r="3" spans="1:7" x14ac:dyDescent="0.25">
      <c r="A3" s="27" t="s">
        <v>3</v>
      </c>
      <c r="B3" s="28"/>
      <c r="C3" s="29" t="str">
        <f>IF('БС-Актива-НЖ'!C3="","",'БС-Актива-НЖ'!C3)</f>
        <v>РД-1</v>
      </c>
      <c r="D3" s="29" t="str">
        <f>IF('БС-Актива-НЖ'!D3="","",'БС-Актива-НЖ'!D3)</f>
        <v>РД-1</v>
      </c>
      <c r="E3" s="29" t="str">
        <f>IF('БС-Актива-НЖ'!E3="","",'БС-Актива-НЖ'!E3)</f>
        <v>РД-1</v>
      </c>
      <c r="F3" s="29" t="str">
        <f>IF('БС-Актива-НЖ'!F3="","",'БС-Актива-НЖ'!F3)</f>
        <v>РД-1</v>
      </c>
      <c r="G3" s="29" t="str">
        <f>IF('БС-Актива-НЖ'!G3="","",'БС-Актива-НЖ'!G3)</f>
        <v>РД-1</v>
      </c>
    </row>
    <row r="4" spans="1:7" x14ac:dyDescent="0.25">
      <c r="A4" s="27" t="s">
        <v>5</v>
      </c>
      <c r="B4" s="28"/>
      <c r="C4" s="41">
        <f>IF('БС-Актива-НЖ'!C4="","",'БС-Актива-НЖ'!C4)</f>
        <v>46203</v>
      </c>
      <c r="D4" s="41" t="str">
        <f>IF('БС-Актива-НЖ'!D4="","",'БС-Актива-НЖ'!D4)</f>
        <v/>
      </c>
      <c r="E4" s="41" t="str">
        <f>IF('БС-Актива-НЖ'!E4="","",'БС-Актива-НЖ'!E4)</f>
        <v/>
      </c>
      <c r="F4" s="41" t="str">
        <f>IF('БС-Актива-НЖ'!F4="","",'БС-Актива-НЖ'!F4)</f>
        <v/>
      </c>
      <c r="G4" s="41" t="str">
        <f>IF('БС-Актива-НЖ'!G4="","",'БС-Актива-НЖ'!G4)</f>
        <v/>
      </c>
    </row>
    <row r="5" spans="1:7" x14ac:dyDescent="0.25">
      <c r="A5" s="27" t="s">
        <v>6</v>
      </c>
      <c r="B5" s="28"/>
      <c r="C5" s="42">
        <f>IF('БС-Актива-НЖ'!C5="","",'БС-Актива-НЖ'!C5)</f>
        <v>1</v>
      </c>
      <c r="D5" s="42" t="str">
        <f>IF('БС-Актива-НЖ'!D5="","",'БС-Актива-НЖ'!D5)</f>
        <v/>
      </c>
      <c r="E5" s="42" t="str">
        <f>IF('БС-Актива-НЖ'!E5="","",'БС-Актива-НЖ'!E5)</f>
        <v/>
      </c>
      <c r="F5" s="42" t="str">
        <f>IF('БС-Актива-НЖ'!F5="","",'БС-Актива-НЖ'!F5)</f>
        <v/>
      </c>
      <c r="G5" s="42" t="str">
        <f>IF('БС-Актива-НЖ'!G5="","",'БС-Актива-НЖ'!G5)</f>
        <v/>
      </c>
    </row>
    <row r="6" spans="1:7" x14ac:dyDescent="0.25">
      <c r="A6" s="27" t="s">
        <v>7</v>
      </c>
      <c r="B6" s="28"/>
      <c r="C6" s="29" t="str">
        <f>IF('БС-Актива-НЖ'!C6="","",'БС-Актива-НЖ'!C6)</f>
        <v>Ј.Шкиљевић</v>
      </c>
      <c r="D6" s="29" t="str">
        <f>IF('БС-Актива-НЖ'!D6="","",'БС-Актива-НЖ'!D6)</f>
        <v/>
      </c>
      <c r="E6" s="29" t="str">
        <f>IF('БС-Актива-НЖ'!E6="","",'БС-Актива-НЖ'!E6)</f>
        <v/>
      </c>
      <c r="F6" s="29" t="str">
        <f>IF('БС-Актива-НЖ'!F6="","",'БС-Актива-НЖ'!F6)</f>
        <v/>
      </c>
      <c r="G6" s="29" t="str">
        <f>IF('БС-Актива-НЖ'!G6="","",'БС-Актива-НЖ'!G6)</f>
        <v/>
      </c>
    </row>
    <row r="7" spans="1:7" x14ac:dyDescent="0.25">
      <c r="A7" s="27" t="s">
        <v>9</v>
      </c>
      <c r="B7" s="28"/>
      <c r="C7" s="29" t="str">
        <f>IF('БС-Актива-НЖ'!C7="","",'БС-Актива-НЖ'!C7)</f>
        <v>Миленко Мишановић</v>
      </c>
      <c r="D7" s="29" t="str">
        <f>IF('БС-Актива-НЖ'!D7="","",'БС-Актива-НЖ'!D7)</f>
        <v/>
      </c>
      <c r="E7" s="29" t="str">
        <f>IF('БС-Актива-НЖ'!E7="","",'БС-Актива-НЖ'!E7)</f>
        <v/>
      </c>
      <c r="F7" s="29" t="str">
        <f>IF('БС-Актива-НЖ'!F7="","",'БС-Актива-НЖ'!F7)</f>
        <v/>
      </c>
      <c r="G7" s="29" t="str">
        <f>IF('БС-Актива-НЖ'!G7="","",'БС-Актива-НЖ'!G7)</f>
        <v/>
      </c>
    </row>
    <row r="8" spans="1:7" x14ac:dyDescent="0.25">
      <c r="A8" s="27" t="s">
        <v>10</v>
      </c>
      <c r="B8" s="28"/>
      <c r="C8" s="29" t="str">
        <f>IF('БС-Актива-НЖ'!C8="","",'БС-Актива-НЖ'!C8)</f>
        <v>Вања Драгичевић</v>
      </c>
      <c r="D8" s="29" t="str">
        <f>IF('БС-Актива-НЖ'!D8="","",'БС-Актива-НЖ'!D8)</f>
        <v/>
      </c>
      <c r="E8" s="29" t="str">
        <f>IF('БС-Актива-НЖ'!E8="","",'БС-Актива-НЖ'!E8)</f>
        <v/>
      </c>
      <c r="F8" s="29" t="str">
        <f>IF('БС-Актива-НЖ'!F8="","",'БС-Актива-НЖ'!F8)</f>
        <v/>
      </c>
      <c r="G8" s="29" t="str">
        <f>IF('БС-Актива-НЖ'!G8="","",'БС-Актива-НЖ'!G8)</f>
        <v/>
      </c>
    </row>
    <row r="9" spans="1:7" x14ac:dyDescent="0.25">
      <c r="A9" s="27" t="s">
        <v>11</v>
      </c>
      <c r="B9" s="28"/>
      <c r="C9" s="41">
        <f>IF('БС-Актива-НЖ'!C9="","",'БС-Актива-НЖ'!C9)</f>
        <v>46226</v>
      </c>
      <c r="D9" s="41" t="str">
        <f>IF('БС-Актива-НЖ'!D9="","",'БС-Актива-НЖ'!D9)</f>
        <v/>
      </c>
      <c r="E9" s="41" t="str">
        <f>IF('БС-Актива-НЖ'!E9="","",'БС-Актива-НЖ'!E9)</f>
        <v/>
      </c>
      <c r="F9" s="41" t="str">
        <f>IF('БС-Актива-НЖ'!F9="","",'БС-Актива-НЖ'!F9)</f>
        <v/>
      </c>
      <c r="G9" s="41" t="str">
        <f>IF('БС-Актива-НЖ'!G9="","",'БС-Актива-НЖ'!G9)</f>
        <v/>
      </c>
    </row>
    <row r="10" spans="1:7" x14ac:dyDescent="0.25">
      <c r="A10" s="27" t="s">
        <v>12</v>
      </c>
      <c r="B10" s="28"/>
      <c r="C10" s="29" t="str">
        <f>IF('БС-Актива-НЖ'!C10="","",'БС-Актива-НЖ'!C10)</f>
        <v>Бијељина</v>
      </c>
      <c r="D10" s="29" t="str">
        <f>IF('БС-Актива-НЖ'!D10="","",'БС-Актива-НЖ'!D10)</f>
        <v/>
      </c>
      <c r="E10" s="29" t="str">
        <f>IF('БС-Актива-НЖ'!E10="","",'БС-Актива-НЖ'!E10)</f>
        <v/>
      </c>
      <c r="F10" s="29" t="str">
        <f>IF('БС-Актива-НЖ'!F10="","",'БС-Актива-НЖ'!F10)</f>
        <v/>
      </c>
      <c r="G10" s="29" t="str">
        <f>IF('БС-Актива-НЖ'!G10="","",'БС-Актива-НЖ'!G10)</f>
        <v/>
      </c>
    </row>
    <row r="11" spans="1:7" x14ac:dyDescent="0.25">
      <c r="A11" s="27" t="s">
        <v>13</v>
      </c>
      <c r="B11" s="28"/>
      <c r="C11" s="29" t="str">
        <f>IF('БС-Актива-НЖ'!C11="","",'БС-Актива-НЖ'!C11)</f>
        <v>office@neskovicosiguranje.com</v>
      </c>
      <c r="D11" s="29" t="str">
        <f>IF('БС-Актива-НЖ'!D11="","",'БС-Актива-НЖ'!D11)</f>
        <v/>
      </c>
      <c r="E11" s="29" t="str">
        <f>IF('БС-Актива-НЖ'!E11="","",'БС-Актива-НЖ'!E11)</f>
        <v/>
      </c>
      <c r="F11" s="29" t="str">
        <f>IF('БС-Актива-НЖ'!F11="","",'БС-Актива-НЖ'!F11)</f>
        <v/>
      </c>
      <c r="G11" s="29" t="str">
        <f>IF('БС-Актива-НЖ'!G11="","",'БС-Актива-НЖ'!G11)</f>
        <v/>
      </c>
    </row>
    <row r="12" spans="1:7" x14ac:dyDescent="0.25">
      <c r="A12" s="28"/>
      <c r="B12" s="28"/>
      <c r="C12" s="28"/>
      <c r="D12" s="28"/>
      <c r="E12" s="28"/>
      <c r="F12" s="28"/>
      <c r="G12" s="28"/>
    </row>
    <row r="13" spans="1:7" ht="35.1" customHeight="1" x14ac:dyDescent="0.25">
      <c r="A13" s="34" t="s">
        <v>14</v>
      </c>
      <c r="B13" s="28"/>
      <c r="C13" s="28"/>
      <c r="D13" s="28"/>
      <c r="E13" s="28"/>
      <c r="F13" s="28"/>
      <c r="G13" s="28"/>
    </row>
    <row r="14" spans="1:7" x14ac:dyDescent="0.25">
      <c r="A14" s="35" t="s">
        <v>15</v>
      </c>
      <c r="B14" s="28"/>
      <c r="C14" s="28"/>
      <c r="D14" s="28"/>
      <c r="E14" s="28"/>
      <c r="F14" s="28"/>
      <c r="G14" s="28"/>
    </row>
    <row r="15" spans="1:7" ht="39.950000000000003" customHeight="1" x14ac:dyDescent="0.25">
      <c r="A15" s="44" t="s">
        <v>17</v>
      </c>
      <c r="B15" s="44" t="s">
        <v>18</v>
      </c>
      <c r="C15" s="44" t="s">
        <v>19</v>
      </c>
      <c r="D15" s="44" t="s">
        <v>16</v>
      </c>
      <c r="E15" s="39"/>
      <c r="F15" s="40"/>
      <c r="G15" s="44" t="s">
        <v>24</v>
      </c>
    </row>
    <row r="16" spans="1:7" ht="54.95" customHeight="1" x14ac:dyDescent="0.25">
      <c r="A16" s="44" t="s">
        <v>17</v>
      </c>
      <c r="B16" s="44" t="s">
        <v>18</v>
      </c>
      <c r="C16" s="44" t="s">
        <v>19</v>
      </c>
      <c r="D16" s="9" t="s">
        <v>20</v>
      </c>
      <c r="E16" s="9" t="s">
        <v>21</v>
      </c>
      <c r="F16" s="9" t="s">
        <v>22</v>
      </c>
      <c r="G16" s="44" t="s">
        <v>24</v>
      </c>
    </row>
    <row r="17" spans="1:7" x14ac:dyDescent="0.25">
      <c r="A17" s="9">
        <v>1</v>
      </c>
      <c r="B17" s="9">
        <v>2</v>
      </c>
      <c r="C17" s="9">
        <v>3</v>
      </c>
      <c r="D17" s="9">
        <v>4</v>
      </c>
      <c r="E17" s="9">
        <v>5</v>
      </c>
      <c r="F17" s="9" t="s">
        <v>23</v>
      </c>
      <c r="G17" s="9">
        <v>7</v>
      </c>
    </row>
    <row r="18" spans="1:7" x14ac:dyDescent="0.25">
      <c r="A18" s="10" t="s">
        <v>8</v>
      </c>
      <c r="B18" s="11" t="s">
        <v>25</v>
      </c>
      <c r="C18" s="10" t="s">
        <v>26</v>
      </c>
      <c r="D18" s="12">
        <f>D19+D26+D35+D45+D46</f>
        <v>0</v>
      </c>
      <c r="E18" s="12">
        <f>E19+E26+E35+E45+E46</f>
        <v>0</v>
      </c>
      <c r="F18" s="12">
        <f t="shared" ref="F18:F49" si="0">D18-E18</f>
        <v>0</v>
      </c>
      <c r="G18" s="12">
        <f>G19+G26+G35+G45+G46</f>
        <v>0</v>
      </c>
    </row>
    <row r="19" spans="1:7" x14ac:dyDescent="0.25">
      <c r="A19" s="10" t="s">
        <v>27</v>
      </c>
      <c r="B19" s="11" t="s">
        <v>28</v>
      </c>
      <c r="C19" s="10" t="s">
        <v>29</v>
      </c>
      <c r="D19" s="12">
        <f>D20+D21+D22+D23+D24+D25</f>
        <v>0</v>
      </c>
      <c r="E19" s="12">
        <f>E20+E21+E22+E23+E24+E25</f>
        <v>0</v>
      </c>
      <c r="F19" s="12">
        <f t="shared" si="0"/>
        <v>0</v>
      </c>
      <c r="G19" s="12">
        <f>G20+G21+G22+G23+G24+G25</f>
        <v>0</v>
      </c>
    </row>
    <row r="20" spans="1:7" ht="22.5" x14ac:dyDescent="0.25">
      <c r="A20" s="7" t="s">
        <v>30</v>
      </c>
      <c r="B20" s="8" t="s">
        <v>31</v>
      </c>
      <c r="C20" s="7" t="s">
        <v>32</v>
      </c>
      <c r="D20" s="6"/>
      <c r="E20" s="6"/>
      <c r="F20" s="12">
        <f t="shared" si="0"/>
        <v>0</v>
      </c>
      <c r="G20" s="6"/>
    </row>
    <row r="21" spans="1:7" ht="22.5" x14ac:dyDescent="0.25">
      <c r="A21" s="7" t="s">
        <v>33</v>
      </c>
      <c r="B21" s="8" t="s">
        <v>34</v>
      </c>
      <c r="C21" s="7" t="s">
        <v>35</v>
      </c>
      <c r="D21" s="6"/>
      <c r="E21" s="6"/>
      <c r="F21" s="12">
        <f t="shared" si="0"/>
        <v>0</v>
      </c>
      <c r="G21" s="6"/>
    </row>
    <row r="22" spans="1:7" ht="22.5" x14ac:dyDescent="0.25">
      <c r="A22" s="7" t="s">
        <v>36</v>
      </c>
      <c r="B22" s="8" t="s">
        <v>37</v>
      </c>
      <c r="C22" s="7" t="s">
        <v>38</v>
      </c>
      <c r="D22" s="6"/>
      <c r="E22" s="6"/>
      <c r="F22" s="12">
        <f t="shared" si="0"/>
        <v>0</v>
      </c>
      <c r="G22" s="6"/>
    </row>
    <row r="23" spans="1:7" ht="22.5" x14ac:dyDescent="0.25">
      <c r="A23" s="7" t="s">
        <v>39</v>
      </c>
      <c r="B23" s="8" t="s">
        <v>40</v>
      </c>
      <c r="C23" s="7" t="s">
        <v>41</v>
      </c>
      <c r="D23" s="6"/>
      <c r="E23" s="6"/>
      <c r="F23" s="12">
        <f t="shared" si="0"/>
        <v>0</v>
      </c>
      <c r="G23" s="6"/>
    </row>
    <row r="24" spans="1:7" ht="22.5" x14ac:dyDescent="0.25">
      <c r="A24" s="7" t="s">
        <v>42</v>
      </c>
      <c r="B24" s="8" t="s">
        <v>43</v>
      </c>
      <c r="C24" s="7" t="s">
        <v>44</v>
      </c>
      <c r="D24" s="6"/>
      <c r="E24" s="6"/>
      <c r="F24" s="12">
        <f t="shared" si="0"/>
        <v>0</v>
      </c>
      <c r="G24" s="6"/>
    </row>
    <row r="25" spans="1:7" ht="22.5" x14ac:dyDescent="0.25">
      <c r="A25" s="7" t="s">
        <v>45</v>
      </c>
      <c r="B25" s="8" t="s">
        <v>46</v>
      </c>
      <c r="C25" s="7" t="s">
        <v>47</v>
      </c>
      <c r="D25" s="6"/>
      <c r="E25" s="6"/>
      <c r="F25" s="12">
        <f t="shared" si="0"/>
        <v>0</v>
      </c>
      <c r="G25" s="6"/>
    </row>
    <row r="26" spans="1:7" ht="21" x14ac:dyDescent="0.25">
      <c r="A26" s="10" t="s">
        <v>48</v>
      </c>
      <c r="B26" s="11" t="s">
        <v>49</v>
      </c>
      <c r="C26" s="10" t="s">
        <v>50</v>
      </c>
      <c r="D26" s="12">
        <f>D27+D28+D29+D30+D31+D32+D33+D34</f>
        <v>0</v>
      </c>
      <c r="E26" s="12">
        <f>E27+E28+E29+E30+E31+E32+E33+E34</f>
        <v>0</v>
      </c>
      <c r="F26" s="12">
        <f t="shared" si="0"/>
        <v>0</v>
      </c>
      <c r="G26" s="12">
        <f>G27+G28+G29+G30+G31+G32+G33+G34</f>
        <v>0</v>
      </c>
    </row>
    <row r="27" spans="1:7" ht="22.5" x14ac:dyDescent="0.25">
      <c r="A27" s="7" t="s">
        <v>51</v>
      </c>
      <c r="B27" s="8" t="s">
        <v>52</v>
      </c>
      <c r="C27" s="7" t="s">
        <v>53</v>
      </c>
      <c r="D27" s="6"/>
      <c r="E27" s="6"/>
      <c r="F27" s="12">
        <f t="shared" si="0"/>
        <v>0</v>
      </c>
      <c r="G27" s="6"/>
    </row>
    <row r="28" spans="1:7" ht="22.5" x14ac:dyDescent="0.25">
      <c r="A28" s="7" t="s">
        <v>54</v>
      </c>
      <c r="B28" s="8" t="s">
        <v>55</v>
      </c>
      <c r="C28" s="7" t="s">
        <v>56</v>
      </c>
      <c r="D28" s="6"/>
      <c r="E28" s="6"/>
      <c r="F28" s="12">
        <f t="shared" si="0"/>
        <v>0</v>
      </c>
      <c r="G28" s="6"/>
    </row>
    <row r="29" spans="1:7" ht="22.5" x14ac:dyDescent="0.25">
      <c r="A29" s="7" t="s">
        <v>57</v>
      </c>
      <c r="B29" s="8" t="s">
        <v>58</v>
      </c>
      <c r="C29" s="7" t="s">
        <v>59</v>
      </c>
      <c r="D29" s="6"/>
      <c r="E29" s="6"/>
      <c r="F29" s="12">
        <f t="shared" si="0"/>
        <v>0</v>
      </c>
      <c r="G29" s="6"/>
    </row>
    <row r="30" spans="1:7" ht="22.5" x14ac:dyDescent="0.25">
      <c r="A30" s="7" t="s">
        <v>60</v>
      </c>
      <c r="B30" s="8" t="s">
        <v>61</v>
      </c>
      <c r="C30" s="7" t="s">
        <v>62</v>
      </c>
      <c r="D30" s="6"/>
      <c r="E30" s="6"/>
      <c r="F30" s="12">
        <f t="shared" si="0"/>
        <v>0</v>
      </c>
      <c r="G30" s="6"/>
    </row>
    <row r="31" spans="1:7" ht="22.5" x14ac:dyDescent="0.25">
      <c r="A31" s="7" t="s">
        <v>63</v>
      </c>
      <c r="B31" s="8" t="s">
        <v>64</v>
      </c>
      <c r="C31" s="7" t="s">
        <v>65</v>
      </c>
      <c r="D31" s="6"/>
      <c r="E31" s="6"/>
      <c r="F31" s="12">
        <f t="shared" si="0"/>
        <v>0</v>
      </c>
      <c r="G31" s="6"/>
    </row>
    <row r="32" spans="1:7" ht="22.5" x14ac:dyDescent="0.25">
      <c r="A32" s="7" t="s">
        <v>66</v>
      </c>
      <c r="B32" s="8" t="s">
        <v>67</v>
      </c>
      <c r="C32" s="7" t="s">
        <v>68</v>
      </c>
      <c r="D32" s="6"/>
      <c r="E32" s="6"/>
      <c r="F32" s="12">
        <f t="shared" si="0"/>
        <v>0</v>
      </c>
      <c r="G32" s="6"/>
    </row>
    <row r="33" spans="1:7" ht="22.5" x14ac:dyDescent="0.25">
      <c r="A33" s="7" t="s">
        <v>69</v>
      </c>
      <c r="B33" s="8" t="s">
        <v>70</v>
      </c>
      <c r="C33" s="7" t="s">
        <v>71</v>
      </c>
      <c r="D33" s="6"/>
      <c r="E33" s="6"/>
      <c r="F33" s="12">
        <f t="shared" si="0"/>
        <v>0</v>
      </c>
      <c r="G33" s="6"/>
    </row>
    <row r="34" spans="1:7" ht="22.5" x14ac:dyDescent="0.25">
      <c r="A34" s="7" t="s">
        <v>72</v>
      </c>
      <c r="B34" s="8" t="s">
        <v>73</v>
      </c>
      <c r="C34" s="7" t="s">
        <v>74</v>
      </c>
      <c r="D34" s="6"/>
      <c r="E34" s="6"/>
      <c r="F34" s="12">
        <f t="shared" si="0"/>
        <v>0</v>
      </c>
      <c r="G34" s="6"/>
    </row>
    <row r="35" spans="1:7" x14ac:dyDescent="0.25">
      <c r="A35" s="10" t="s">
        <v>75</v>
      </c>
      <c r="B35" s="11" t="s">
        <v>76</v>
      </c>
      <c r="C35" s="10" t="s">
        <v>77</v>
      </c>
      <c r="D35" s="12">
        <f>D36+D37+D38+D39+D40+D41+D42+D43+D44</f>
        <v>0</v>
      </c>
      <c r="E35" s="12">
        <f>E36+E37+E38+E39+E40+E41+E42+E43+E44</f>
        <v>0</v>
      </c>
      <c r="F35" s="12">
        <f t="shared" si="0"/>
        <v>0</v>
      </c>
      <c r="G35" s="12">
        <f>G36+G37+G38+G39+G40+G41+G42+G43+G44</f>
        <v>0</v>
      </c>
    </row>
    <row r="36" spans="1:7" ht="22.5" x14ac:dyDescent="0.25">
      <c r="A36" s="7" t="s">
        <v>78</v>
      </c>
      <c r="B36" s="8" t="s">
        <v>79</v>
      </c>
      <c r="C36" s="7" t="s">
        <v>80</v>
      </c>
      <c r="D36" s="6"/>
      <c r="E36" s="6"/>
      <c r="F36" s="12">
        <f t="shared" si="0"/>
        <v>0</v>
      </c>
      <c r="G36" s="6"/>
    </row>
    <row r="37" spans="1:7" ht="22.5" x14ac:dyDescent="0.25">
      <c r="A37" s="7" t="s">
        <v>81</v>
      </c>
      <c r="B37" s="8" t="s">
        <v>82</v>
      </c>
      <c r="C37" s="7" t="s">
        <v>83</v>
      </c>
      <c r="D37" s="6"/>
      <c r="E37" s="6"/>
      <c r="F37" s="12">
        <f t="shared" si="0"/>
        <v>0</v>
      </c>
      <c r="G37" s="6"/>
    </row>
    <row r="38" spans="1:7" ht="22.5" x14ac:dyDescent="0.25">
      <c r="A38" s="7" t="s">
        <v>84</v>
      </c>
      <c r="B38" s="8" t="s">
        <v>85</v>
      </c>
      <c r="C38" s="7" t="s">
        <v>86</v>
      </c>
      <c r="D38" s="6"/>
      <c r="E38" s="6"/>
      <c r="F38" s="12">
        <f t="shared" si="0"/>
        <v>0</v>
      </c>
      <c r="G38" s="6"/>
    </row>
    <row r="39" spans="1:7" ht="22.5" x14ac:dyDescent="0.25">
      <c r="A39" s="7" t="s">
        <v>87</v>
      </c>
      <c r="B39" s="8" t="s">
        <v>88</v>
      </c>
      <c r="C39" s="7" t="s">
        <v>89</v>
      </c>
      <c r="D39" s="6"/>
      <c r="E39" s="6"/>
      <c r="F39" s="12">
        <f t="shared" si="0"/>
        <v>0</v>
      </c>
      <c r="G39" s="6"/>
    </row>
    <row r="40" spans="1:7" ht="22.5" x14ac:dyDescent="0.25">
      <c r="A40" s="7" t="s">
        <v>90</v>
      </c>
      <c r="B40" s="8" t="s">
        <v>91</v>
      </c>
      <c r="C40" s="7" t="s">
        <v>92</v>
      </c>
      <c r="D40" s="6"/>
      <c r="E40" s="6"/>
      <c r="F40" s="12">
        <f t="shared" si="0"/>
        <v>0</v>
      </c>
      <c r="G40" s="6"/>
    </row>
    <row r="41" spans="1:7" ht="22.5" x14ac:dyDescent="0.25">
      <c r="A41" s="7" t="s">
        <v>93</v>
      </c>
      <c r="B41" s="8" t="s">
        <v>94</v>
      </c>
      <c r="C41" s="7" t="s">
        <v>95</v>
      </c>
      <c r="D41" s="6"/>
      <c r="E41" s="6"/>
      <c r="F41" s="12">
        <f t="shared" si="0"/>
        <v>0</v>
      </c>
      <c r="G41" s="6"/>
    </row>
    <row r="42" spans="1:7" ht="22.5" x14ac:dyDescent="0.25">
      <c r="A42" s="7" t="s">
        <v>96</v>
      </c>
      <c r="B42" s="8" t="s">
        <v>97</v>
      </c>
      <c r="C42" s="7" t="s">
        <v>98</v>
      </c>
      <c r="D42" s="6"/>
      <c r="E42" s="6"/>
      <c r="F42" s="12">
        <f t="shared" si="0"/>
        <v>0</v>
      </c>
      <c r="G42" s="6"/>
    </row>
    <row r="43" spans="1:7" ht="22.5" x14ac:dyDescent="0.25">
      <c r="A43" s="7" t="s">
        <v>99</v>
      </c>
      <c r="B43" s="8" t="s">
        <v>100</v>
      </c>
      <c r="C43" s="7" t="s">
        <v>101</v>
      </c>
      <c r="D43" s="6"/>
      <c r="E43" s="6"/>
      <c r="F43" s="12">
        <f t="shared" si="0"/>
        <v>0</v>
      </c>
      <c r="G43" s="6"/>
    </row>
    <row r="44" spans="1:7" ht="22.5" x14ac:dyDescent="0.25">
      <c r="A44" s="7" t="s">
        <v>102</v>
      </c>
      <c r="B44" s="8" t="s">
        <v>103</v>
      </c>
      <c r="C44" s="7" t="s">
        <v>104</v>
      </c>
      <c r="D44" s="6"/>
      <c r="E44" s="6"/>
      <c r="F44" s="12">
        <f t="shared" si="0"/>
        <v>0</v>
      </c>
      <c r="G44" s="6"/>
    </row>
    <row r="45" spans="1:7" ht="22.5" x14ac:dyDescent="0.25">
      <c r="A45" s="7" t="s">
        <v>105</v>
      </c>
      <c r="B45" s="8" t="s">
        <v>106</v>
      </c>
      <c r="C45" s="7" t="s">
        <v>107</v>
      </c>
      <c r="D45" s="6"/>
      <c r="E45" s="6"/>
      <c r="F45" s="12">
        <f t="shared" si="0"/>
        <v>0</v>
      </c>
      <c r="G45" s="6"/>
    </row>
    <row r="46" spans="1:7" ht="22.5" x14ac:dyDescent="0.25">
      <c r="A46" s="7" t="s">
        <v>108</v>
      </c>
      <c r="B46" s="8" t="s">
        <v>109</v>
      </c>
      <c r="C46" s="7" t="s">
        <v>110</v>
      </c>
      <c r="D46" s="6"/>
      <c r="E46" s="6"/>
      <c r="F46" s="12">
        <f t="shared" si="0"/>
        <v>0</v>
      </c>
      <c r="G46" s="6"/>
    </row>
    <row r="47" spans="1:7" x14ac:dyDescent="0.25">
      <c r="A47" s="10" t="s">
        <v>8</v>
      </c>
      <c r="B47" s="11" t="s">
        <v>111</v>
      </c>
      <c r="C47" s="10" t="s">
        <v>112</v>
      </c>
      <c r="D47" s="12">
        <f>D48+D53+D79+D80</f>
        <v>0</v>
      </c>
      <c r="E47" s="12">
        <f>E48+E53+E79+E80</f>
        <v>0</v>
      </c>
      <c r="F47" s="12">
        <f t="shared" si="0"/>
        <v>0</v>
      </c>
      <c r="G47" s="12">
        <f>G48+G53+G79+G80</f>
        <v>0</v>
      </c>
    </row>
    <row r="48" spans="1:7" ht="21" x14ac:dyDescent="0.25">
      <c r="A48" s="10" t="s">
        <v>113</v>
      </c>
      <c r="B48" s="11" t="s">
        <v>114</v>
      </c>
      <c r="C48" s="10" t="s">
        <v>115</v>
      </c>
      <c r="D48" s="12">
        <f>D49+D50+D51+D52</f>
        <v>0</v>
      </c>
      <c r="E48" s="12">
        <f>E49+E50+E51+E52</f>
        <v>0</v>
      </c>
      <c r="F48" s="12">
        <f t="shared" si="0"/>
        <v>0</v>
      </c>
      <c r="G48" s="12">
        <f>G49+G50+G51+G52</f>
        <v>0</v>
      </c>
    </row>
    <row r="49" spans="1:7" x14ac:dyDescent="0.25">
      <c r="A49" s="7" t="s">
        <v>116</v>
      </c>
      <c r="B49" s="8" t="s">
        <v>117</v>
      </c>
      <c r="C49" s="7" t="s">
        <v>118</v>
      </c>
      <c r="D49" s="6"/>
      <c r="E49" s="6"/>
      <c r="F49" s="12">
        <f t="shared" si="0"/>
        <v>0</v>
      </c>
      <c r="G49" s="6"/>
    </row>
    <row r="50" spans="1:7" x14ac:dyDescent="0.25">
      <c r="A50" s="7" t="s">
        <v>119</v>
      </c>
      <c r="B50" s="8" t="s">
        <v>120</v>
      </c>
      <c r="C50" s="7" t="s">
        <v>121</v>
      </c>
      <c r="D50" s="6"/>
      <c r="E50" s="6"/>
      <c r="F50" s="12">
        <f t="shared" ref="F50:F81" si="1">D50-E50</f>
        <v>0</v>
      </c>
      <c r="G50" s="6"/>
    </row>
    <row r="51" spans="1:7" x14ac:dyDescent="0.25">
      <c r="A51" s="7" t="s">
        <v>122</v>
      </c>
      <c r="B51" s="8" t="s">
        <v>123</v>
      </c>
      <c r="C51" s="7" t="s">
        <v>124</v>
      </c>
      <c r="D51" s="6"/>
      <c r="E51" s="6"/>
      <c r="F51" s="12">
        <f t="shared" si="1"/>
        <v>0</v>
      </c>
      <c r="G51" s="6"/>
    </row>
    <row r="52" spans="1:7" x14ac:dyDescent="0.25">
      <c r="A52" s="7" t="s">
        <v>125</v>
      </c>
      <c r="B52" s="8" t="s">
        <v>126</v>
      </c>
      <c r="C52" s="7" t="s">
        <v>127</v>
      </c>
      <c r="D52" s="6"/>
      <c r="E52" s="6"/>
      <c r="F52" s="12">
        <f t="shared" si="1"/>
        <v>0</v>
      </c>
      <c r="G52" s="6"/>
    </row>
    <row r="53" spans="1:7" x14ac:dyDescent="0.25">
      <c r="A53" s="10" t="s">
        <v>128</v>
      </c>
      <c r="B53" s="11" t="s">
        <v>129</v>
      </c>
      <c r="C53" s="10" t="s">
        <v>130</v>
      </c>
      <c r="D53" s="12">
        <f>D54+D63+D64+D65+D75+D78</f>
        <v>0</v>
      </c>
      <c r="E53" s="12">
        <f>E54+E63+E64+E65+E75+E78</f>
        <v>0</v>
      </c>
      <c r="F53" s="12">
        <f t="shared" si="1"/>
        <v>0</v>
      </c>
      <c r="G53" s="12">
        <f>G54+G63+G64+G65+G75+G78</f>
        <v>0</v>
      </c>
    </row>
    <row r="54" spans="1:7" x14ac:dyDescent="0.25">
      <c r="A54" s="10" t="s">
        <v>131</v>
      </c>
      <c r="B54" s="11" t="s">
        <v>132</v>
      </c>
      <c r="C54" s="10" t="s">
        <v>133</v>
      </c>
      <c r="D54" s="12">
        <f>D55+D56+D57+D58+D59+D60+D61+D62</f>
        <v>0</v>
      </c>
      <c r="E54" s="12">
        <f>E55+E56+E57+E58+E59+E60+E61+E62</f>
        <v>0</v>
      </c>
      <c r="F54" s="12">
        <f t="shared" si="1"/>
        <v>0</v>
      </c>
      <c r="G54" s="12">
        <f>G55+G56+G57+G58+G59+G60+G61+G62</f>
        <v>0</v>
      </c>
    </row>
    <row r="55" spans="1:7" ht="22.5" x14ac:dyDescent="0.25">
      <c r="A55" s="7" t="s">
        <v>134</v>
      </c>
      <c r="B55" s="8" t="s">
        <v>135</v>
      </c>
      <c r="C55" s="7" t="s">
        <v>136</v>
      </c>
      <c r="D55" s="6"/>
      <c r="E55" s="6"/>
      <c r="F55" s="12">
        <f t="shared" si="1"/>
        <v>0</v>
      </c>
      <c r="G55" s="6"/>
    </row>
    <row r="56" spans="1:7" ht="22.5" x14ac:dyDescent="0.25">
      <c r="A56" s="7" t="s">
        <v>137</v>
      </c>
      <c r="B56" s="8" t="s">
        <v>138</v>
      </c>
      <c r="C56" s="7" t="s">
        <v>139</v>
      </c>
      <c r="D56" s="6"/>
      <c r="E56" s="6"/>
      <c r="F56" s="12">
        <f t="shared" si="1"/>
        <v>0</v>
      </c>
      <c r="G56" s="6"/>
    </row>
    <row r="57" spans="1:7" ht="22.5" x14ac:dyDescent="0.25">
      <c r="A57" s="7" t="s">
        <v>140</v>
      </c>
      <c r="B57" s="8" t="s">
        <v>141</v>
      </c>
      <c r="C57" s="7" t="s">
        <v>142</v>
      </c>
      <c r="D57" s="6"/>
      <c r="E57" s="6"/>
      <c r="F57" s="12">
        <f t="shared" si="1"/>
        <v>0</v>
      </c>
      <c r="G57" s="6"/>
    </row>
    <row r="58" spans="1:7" ht="22.5" x14ac:dyDescent="0.25">
      <c r="A58" s="7" t="s">
        <v>143</v>
      </c>
      <c r="B58" s="8" t="s">
        <v>144</v>
      </c>
      <c r="C58" s="7" t="s">
        <v>145</v>
      </c>
      <c r="D58" s="6"/>
      <c r="E58" s="6"/>
      <c r="F58" s="12">
        <f t="shared" si="1"/>
        <v>0</v>
      </c>
      <c r="G58" s="6"/>
    </row>
    <row r="59" spans="1:7" ht="22.5" x14ac:dyDescent="0.25">
      <c r="A59" s="7" t="s">
        <v>146</v>
      </c>
      <c r="B59" s="8" t="s">
        <v>147</v>
      </c>
      <c r="C59" s="7" t="s">
        <v>148</v>
      </c>
      <c r="D59" s="6"/>
      <c r="E59" s="6"/>
      <c r="F59" s="12">
        <f t="shared" si="1"/>
        <v>0</v>
      </c>
      <c r="G59" s="6"/>
    </row>
    <row r="60" spans="1:7" ht="22.5" x14ac:dyDescent="0.25">
      <c r="A60" s="7" t="s">
        <v>149</v>
      </c>
      <c r="B60" s="8" t="s">
        <v>150</v>
      </c>
      <c r="C60" s="7" t="s">
        <v>151</v>
      </c>
      <c r="D60" s="6"/>
      <c r="E60" s="6"/>
      <c r="F60" s="12">
        <f t="shared" si="1"/>
        <v>0</v>
      </c>
      <c r="G60" s="6"/>
    </row>
    <row r="61" spans="1:7" ht="22.5" x14ac:dyDescent="0.25">
      <c r="A61" s="7" t="s">
        <v>152</v>
      </c>
      <c r="B61" s="8" t="s">
        <v>153</v>
      </c>
      <c r="C61" s="7" t="s">
        <v>154</v>
      </c>
      <c r="D61" s="6"/>
      <c r="E61" s="6"/>
      <c r="F61" s="12">
        <f t="shared" si="1"/>
        <v>0</v>
      </c>
      <c r="G61" s="6"/>
    </row>
    <row r="62" spans="1:7" ht="22.5" x14ac:dyDescent="0.25">
      <c r="A62" s="7" t="s">
        <v>155</v>
      </c>
      <c r="B62" s="8" t="s">
        <v>156</v>
      </c>
      <c r="C62" s="7" t="s">
        <v>157</v>
      </c>
      <c r="D62" s="6"/>
      <c r="E62" s="6"/>
      <c r="F62" s="12">
        <f t="shared" si="1"/>
        <v>0</v>
      </c>
      <c r="G62" s="6"/>
    </row>
    <row r="63" spans="1:7" x14ac:dyDescent="0.25">
      <c r="A63" s="7" t="s">
        <v>158</v>
      </c>
      <c r="B63" s="8" t="s">
        <v>159</v>
      </c>
      <c r="C63" s="7" t="s">
        <v>160</v>
      </c>
      <c r="D63" s="6"/>
      <c r="E63" s="6"/>
      <c r="F63" s="12">
        <f t="shared" si="1"/>
        <v>0</v>
      </c>
      <c r="G63" s="6"/>
    </row>
    <row r="64" spans="1:7" x14ac:dyDescent="0.25">
      <c r="A64" s="7" t="s">
        <v>161</v>
      </c>
      <c r="B64" s="8" t="s">
        <v>162</v>
      </c>
      <c r="C64" s="7" t="s">
        <v>163</v>
      </c>
      <c r="D64" s="6"/>
      <c r="E64" s="6"/>
      <c r="F64" s="12">
        <f t="shared" si="1"/>
        <v>0</v>
      </c>
      <c r="G64" s="6"/>
    </row>
    <row r="65" spans="1:7" x14ac:dyDescent="0.25">
      <c r="A65" s="10" t="s">
        <v>164</v>
      </c>
      <c r="B65" s="11" t="s">
        <v>165</v>
      </c>
      <c r="C65" s="10" t="s">
        <v>166</v>
      </c>
      <c r="D65" s="12">
        <f>D66+D67+D68+D69+D70+D71+D72+D73+D74</f>
        <v>0</v>
      </c>
      <c r="E65" s="12">
        <f>E66+E67+E68+E69+E70+E71+E72+E73+E74</f>
        <v>0</v>
      </c>
      <c r="F65" s="12">
        <f t="shared" si="1"/>
        <v>0</v>
      </c>
      <c r="G65" s="12">
        <f>G66+G67+G68+G69+G70+G71+G72+G73+G74</f>
        <v>0</v>
      </c>
    </row>
    <row r="66" spans="1:7" ht="22.5" x14ac:dyDescent="0.25">
      <c r="A66" s="7" t="s">
        <v>167</v>
      </c>
      <c r="B66" s="8" t="s">
        <v>168</v>
      </c>
      <c r="C66" s="7" t="s">
        <v>169</v>
      </c>
      <c r="D66" s="6"/>
      <c r="E66" s="6"/>
      <c r="F66" s="12">
        <f t="shared" si="1"/>
        <v>0</v>
      </c>
      <c r="G66" s="6"/>
    </row>
    <row r="67" spans="1:7" ht="22.5" x14ac:dyDescent="0.25">
      <c r="A67" s="7" t="s">
        <v>170</v>
      </c>
      <c r="B67" s="8" t="s">
        <v>171</v>
      </c>
      <c r="C67" s="7" t="s">
        <v>172</v>
      </c>
      <c r="D67" s="6"/>
      <c r="E67" s="6"/>
      <c r="F67" s="12">
        <f t="shared" si="1"/>
        <v>0</v>
      </c>
      <c r="G67" s="6"/>
    </row>
    <row r="68" spans="1:7" ht="22.5" x14ac:dyDescent="0.25">
      <c r="A68" s="7" t="s">
        <v>173</v>
      </c>
      <c r="B68" s="8" t="s">
        <v>174</v>
      </c>
      <c r="C68" s="7" t="s">
        <v>175</v>
      </c>
      <c r="D68" s="6"/>
      <c r="E68" s="6"/>
      <c r="F68" s="12">
        <f t="shared" si="1"/>
        <v>0</v>
      </c>
      <c r="G68" s="6"/>
    </row>
    <row r="69" spans="1:7" ht="22.5" x14ac:dyDescent="0.25">
      <c r="A69" s="7" t="s">
        <v>176</v>
      </c>
      <c r="B69" s="8" t="s">
        <v>177</v>
      </c>
      <c r="C69" s="7" t="s">
        <v>178</v>
      </c>
      <c r="D69" s="6"/>
      <c r="E69" s="6"/>
      <c r="F69" s="12">
        <f t="shared" si="1"/>
        <v>0</v>
      </c>
      <c r="G69" s="6"/>
    </row>
    <row r="70" spans="1:7" ht="22.5" x14ac:dyDescent="0.25">
      <c r="A70" s="7" t="s">
        <v>179</v>
      </c>
      <c r="B70" s="8" t="s">
        <v>180</v>
      </c>
      <c r="C70" s="7" t="s">
        <v>181</v>
      </c>
      <c r="D70" s="6"/>
      <c r="E70" s="6"/>
      <c r="F70" s="12">
        <f t="shared" si="1"/>
        <v>0</v>
      </c>
      <c r="G70" s="6"/>
    </row>
    <row r="71" spans="1:7" ht="22.5" x14ac:dyDescent="0.25">
      <c r="A71" s="7" t="s">
        <v>182</v>
      </c>
      <c r="B71" s="8" t="s">
        <v>183</v>
      </c>
      <c r="C71" s="7" t="s">
        <v>184</v>
      </c>
      <c r="D71" s="6"/>
      <c r="E71" s="6"/>
      <c r="F71" s="12">
        <f t="shared" si="1"/>
        <v>0</v>
      </c>
      <c r="G71" s="6"/>
    </row>
    <row r="72" spans="1:7" ht="22.5" x14ac:dyDescent="0.25">
      <c r="A72" s="7" t="s">
        <v>185</v>
      </c>
      <c r="B72" s="8" t="s">
        <v>186</v>
      </c>
      <c r="C72" s="7" t="s">
        <v>187</v>
      </c>
      <c r="D72" s="6"/>
      <c r="E72" s="6"/>
      <c r="F72" s="12">
        <f t="shared" si="1"/>
        <v>0</v>
      </c>
      <c r="G72" s="6"/>
    </row>
    <row r="73" spans="1:7" x14ac:dyDescent="0.25">
      <c r="A73" s="7" t="s">
        <v>188</v>
      </c>
      <c r="B73" s="8" t="s">
        <v>189</v>
      </c>
      <c r="C73" s="7" t="s">
        <v>190</v>
      </c>
      <c r="D73" s="6"/>
      <c r="E73" s="6"/>
      <c r="F73" s="12">
        <f t="shared" si="1"/>
        <v>0</v>
      </c>
      <c r="G73" s="6"/>
    </row>
    <row r="74" spans="1:7" ht="22.5" x14ac:dyDescent="0.25">
      <c r="A74" s="7" t="s">
        <v>191</v>
      </c>
      <c r="B74" s="8" t="s">
        <v>192</v>
      </c>
      <c r="C74" s="7" t="s">
        <v>193</v>
      </c>
      <c r="D74" s="6"/>
      <c r="E74" s="6"/>
      <c r="F74" s="12">
        <f t="shared" si="1"/>
        <v>0</v>
      </c>
      <c r="G74" s="6"/>
    </row>
    <row r="75" spans="1:7" x14ac:dyDescent="0.25">
      <c r="A75" s="10" t="s">
        <v>194</v>
      </c>
      <c r="B75" s="11" t="s">
        <v>195</v>
      </c>
      <c r="C75" s="10" t="s">
        <v>196</v>
      </c>
      <c r="D75" s="12">
        <f>D76+D77</f>
        <v>0</v>
      </c>
      <c r="E75" s="12">
        <f>E76+E77</f>
        <v>0</v>
      </c>
      <c r="F75" s="12">
        <f t="shared" si="1"/>
        <v>0</v>
      </c>
      <c r="G75" s="12">
        <f>G76+G77</f>
        <v>0</v>
      </c>
    </row>
    <row r="76" spans="1:7" x14ac:dyDescent="0.25">
      <c r="A76" s="7" t="s">
        <v>197</v>
      </c>
      <c r="B76" s="8" t="s">
        <v>198</v>
      </c>
      <c r="C76" s="7" t="s">
        <v>199</v>
      </c>
      <c r="D76" s="6"/>
      <c r="E76" s="6"/>
      <c r="F76" s="12">
        <f t="shared" si="1"/>
        <v>0</v>
      </c>
      <c r="G76" s="6"/>
    </row>
    <row r="77" spans="1:7" x14ac:dyDescent="0.25">
      <c r="A77" s="7" t="s">
        <v>200</v>
      </c>
      <c r="B77" s="8" t="s">
        <v>201</v>
      </c>
      <c r="C77" s="7" t="s">
        <v>202</v>
      </c>
      <c r="D77" s="6"/>
      <c r="E77" s="6"/>
      <c r="F77" s="12">
        <f t="shared" si="1"/>
        <v>0</v>
      </c>
      <c r="G77" s="6"/>
    </row>
    <row r="78" spans="1:7" x14ac:dyDescent="0.25">
      <c r="A78" s="7" t="s">
        <v>203</v>
      </c>
      <c r="B78" s="8" t="s">
        <v>204</v>
      </c>
      <c r="C78" s="7" t="s">
        <v>205</v>
      </c>
      <c r="D78" s="6"/>
      <c r="E78" s="6"/>
      <c r="F78" s="12">
        <f t="shared" si="1"/>
        <v>0</v>
      </c>
      <c r="G78" s="6"/>
    </row>
    <row r="79" spans="1:7" ht="22.5" x14ac:dyDescent="0.25">
      <c r="A79" s="7" t="s">
        <v>206</v>
      </c>
      <c r="B79" s="8" t="s">
        <v>207</v>
      </c>
      <c r="C79" s="7" t="s">
        <v>208</v>
      </c>
      <c r="D79" s="6"/>
      <c r="E79" s="6"/>
      <c r="F79" s="12">
        <f t="shared" si="1"/>
        <v>0</v>
      </c>
      <c r="G79" s="6"/>
    </row>
    <row r="80" spans="1:7" x14ac:dyDescent="0.25">
      <c r="A80" s="7" t="s">
        <v>209</v>
      </c>
      <c r="B80" s="8" t="s">
        <v>210</v>
      </c>
      <c r="C80" s="7" t="s">
        <v>211</v>
      </c>
      <c r="D80" s="6"/>
      <c r="E80" s="6"/>
      <c r="F80" s="12">
        <f t="shared" si="1"/>
        <v>0</v>
      </c>
      <c r="G80" s="6"/>
    </row>
    <row r="81" spans="1:7" x14ac:dyDescent="0.25">
      <c r="A81" s="7" t="s">
        <v>212</v>
      </c>
      <c r="B81" s="8" t="s">
        <v>213</v>
      </c>
      <c r="C81" s="7" t="s">
        <v>214</v>
      </c>
      <c r="D81" s="6"/>
      <c r="E81" s="6"/>
      <c r="F81" s="12">
        <f t="shared" si="1"/>
        <v>0</v>
      </c>
      <c r="G81" s="6"/>
    </row>
    <row r="82" spans="1:7" x14ac:dyDescent="0.25">
      <c r="A82" s="10" t="s">
        <v>8</v>
      </c>
      <c r="B82" s="11" t="s">
        <v>215</v>
      </c>
      <c r="C82" s="10" t="s">
        <v>216</v>
      </c>
      <c r="D82" s="12">
        <f>D18+D47+D81</f>
        <v>0</v>
      </c>
      <c r="E82" s="12">
        <f>E18+E47+E81</f>
        <v>0</v>
      </c>
      <c r="F82" s="12">
        <f t="shared" ref="F82:F84" si="2">D82-E82</f>
        <v>0</v>
      </c>
      <c r="G82" s="12">
        <f>G18+G47+G81</f>
        <v>0</v>
      </c>
    </row>
    <row r="83" spans="1:7" x14ac:dyDescent="0.25">
      <c r="A83" s="7" t="s">
        <v>217</v>
      </c>
      <c r="B83" s="8" t="s">
        <v>218</v>
      </c>
      <c r="C83" s="7" t="s">
        <v>219</v>
      </c>
      <c r="D83" s="6"/>
      <c r="E83" s="6"/>
      <c r="F83" s="12">
        <f t="shared" si="2"/>
        <v>0</v>
      </c>
      <c r="G83" s="6"/>
    </row>
    <row r="84" spans="1:7" x14ac:dyDescent="0.25">
      <c r="A84" s="10" t="s">
        <v>8</v>
      </c>
      <c r="B84" s="11" t="s">
        <v>220</v>
      </c>
      <c r="C84" s="10" t="s">
        <v>221</v>
      </c>
      <c r="D84" s="12">
        <f>D82+D83</f>
        <v>0</v>
      </c>
      <c r="E84" s="12">
        <f>E82+E83</f>
        <v>0</v>
      </c>
      <c r="F84" s="12">
        <f t="shared" si="2"/>
        <v>0</v>
      </c>
      <c r="G84" s="12">
        <f>G82+G83</f>
        <v>0</v>
      </c>
    </row>
    <row r="85" spans="1:7" x14ac:dyDescent="0.25">
      <c r="B85" s="43" t="s">
        <v>222</v>
      </c>
      <c r="C85" s="28"/>
      <c r="D85" s="28"/>
      <c r="E85" s="28"/>
      <c r="F85" s="28"/>
      <c r="G85" s="28"/>
    </row>
    <row r="86" spans="1:7" x14ac:dyDescent="0.25">
      <c r="B86" s="37" t="s">
        <v>224</v>
      </c>
      <c r="C86" s="28"/>
      <c r="D86" s="28"/>
      <c r="E86" s="28"/>
      <c r="F86" s="28"/>
      <c r="G86" s="28"/>
    </row>
  </sheetData>
  <sheetProtection password="C55C" sheet="1" objects="1" scenarios="1"/>
  <mergeCells count="30">
    <mergeCell ref="B85:G85"/>
    <mergeCell ref="B86:G86"/>
    <mergeCell ref="A15:A16"/>
    <mergeCell ref="B15:B16"/>
    <mergeCell ref="C15:C16"/>
    <mergeCell ref="G15:G16"/>
    <mergeCell ref="D15:F15"/>
    <mergeCell ref="A11:B11"/>
    <mergeCell ref="C11:G11"/>
    <mergeCell ref="A12:G12"/>
    <mergeCell ref="A13:G13"/>
    <mergeCell ref="A14:G14"/>
    <mergeCell ref="A8:B8"/>
    <mergeCell ref="C8:G8"/>
    <mergeCell ref="A9:B9"/>
    <mergeCell ref="C9:G9"/>
    <mergeCell ref="A10:B10"/>
    <mergeCell ref="C10:G10"/>
    <mergeCell ref="A5:B5"/>
    <mergeCell ref="C5:G5"/>
    <mergeCell ref="A6:B6"/>
    <mergeCell ref="C6:G6"/>
    <mergeCell ref="A7:B7"/>
    <mergeCell ref="C7:G7"/>
    <mergeCell ref="A2:B2"/>
    <mergeCell ref="C2:G2"/>
    <mergeCell ref="A3:B3"/>
    <mergeCell ref="C3:G3"/>
    <mergeCell ref="A4:B4"/>
    <mergeCell ref="C4:G4"/>
  </mergeCells>
  <dataValidations count="8">
    <dataValidation type="date" operator="greaterThan" allowBlank="1" showErrorMessage="1" sqref="C4:G4" xr:uid="{00000000-0002-0000-0200-000000000000}">
      <formula1>DATE(2000, 1, 1)</formula1>
      <formula2>DATE(2000, 1, 1)</formula2>
    </dataValidation>
    <dataValidation type="whole" operator="greaterThanOrEqual" allowBlank="1" showErrorMessage="1" sqref="C5:G5" xr:uid="{00000000-0002-0000-0200-000005000000}">
      <formula1>1</formula1>
      <formula2>1000</formula2>
    </dataValidation>
    <dataValidation type="date" operator="greaterThanOrEqual" allowBlank="1" showErrorMessage="1" errorTitle="Грешка" error="Датум попуњавања не може бити мањи од вриједности Стање на дан" sqref="C9" xr:uid="{00000000-0002-0000-0200-00000A000000}">
      <formula1>C4</formula1>
      <formula2>C4</formula2>
    </dataValidation>
    <dataValidation type="date" operator="greaterThanOrEqual" allowBlank="1" showErrorMessage="1" errorTitle="Грешка" error="Датум попуњавања не може бити мањи од вриједности Стање на дан" sqref="D9" xr:uid="{00000000-0002-0000-0200-00000B000000}">
      <formula1>C4</formula1>
      <formula2>C4</formula2>
    </dataValidation>
    <dataValidation type="date" operator="greaterThanOrEqual" allowBlank="1" showErrorMessage="1" errorTitle="Грешка" error="Датум попуњавања не може бити мањи од вриједности Стање на дан" sqref="E9" xr:uid="{00000000-0002-0000-0200-00000C000000}">
      <formula1>C4</formula1>
      <formula2>C4</formula2>
    </dataValidation>
    <dataValidation type="date" operator="greaterThanOrEqual" allowBlank="1" showErrorMessage="1" errorTitle="Грешка" error="Датум попуњавања не може бити мањи од вриједности Стање на дан" sqref="F9" xr:uid="{00000000-0002-0000-0200-00000D000000}">
      <formula1>C4</formula1>
      <formula2>C4</formula2>
    </dataValidation>
    <dataValidation type="date" operator="greaterThanOrEqual" allowBlank="1" showErrorMessage="1" errorTitle="Грешка" error="Датум попуњавања не може бити мањи од вриједности Стање на дан" sqref="G9" xr:uid="{00000000-0002-0000-0200-00000E000000}">
      <formula1>C4</formula1>
      <formula2>C4</formula2>
    </dataValidation>
    <dataValidation type="custom" allowBlank="1" showErrorMessage="1" sqref="D18:G84" xr:uid="{00000000-0002-0000-0200-00000F000000}">
      <formula1>ISNUMBER(D18)</formula1>
    </dataValidation>
  </dataValidations>
  <pageMargins left="0.7" right="0.7" top="0.75" bottom="0.75" header="0.3" footer="0.3"/>
  <pageSetup paperSize="9" fitToHeight="1000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4"/>
  <sheetViews>
    <sheetView workbookViewId="0"/>
  </sheetViews>
  <sheetFormatPr defaultRowHeight="15" x14ac:dyDescent="0.25"/>
  <cols>
    <col min="1" max="1" width="9.140625" customWidth="1" collapsed="1"/>
    <col min="2" max="2" width="77.140625" customWidth="1" collapsed="1"/>
    <col min="3" max="3" width="9.140625" customWidth="1" collapsed="1"/>
    <col min="4" max="7" width="15.28515625" customWidth="1" collapsed="1"/>
    <col min="8" max="8" width="8" hidden="1" collapsed="1"/>
  </cols>
  <sheetData>
    <row r="1" spans="1:7" x14ac:dyDescent="0.25">
      <c r="G1" s="1" t="s">
        <v>0</v>
      </c>
    </row>
    <row r="2" spans="1:7" x14ac:dyDescent="0.25">
      <c r="A2" s="27" t="s">
        <v>1</v>
      </c>
      <c r="B2" s="28"/>
      <c r="C2" s="29" t="str">
        <f>IF('БС-Актива-НЖ'!C2="","",'БС-Актива-НЖ'!C2)</f>
        <v>"НЕШКОВИЋ ОСИГУРАЊЕ" А.Д. Бијељина</v>
      </c>
      <c r="D2" s="29" t="str">
        <f>IF('БС-Актива-НЖ'!D2="","",'БС-Актива-НЖ'!D2)</f>
        <v>"НЕШКОВИЋ ОСИГУРАЊЕ" А.Д. Бијељина</v>
      </c>
      <c r="E2" s="29" t="str">
        <f>IF('БС-Актива-НЖ'!E2="","",'БС-Актива-НЖ'!E2)</f>
        <v>"НЕШКОВИЋ ОСИГУРАЊЕ" А.Д. Бијељина</v>
      </c>
      <c r="F2" s="29" t="str">
        <f>IF('БС-Актива-НЖ'!F2="","",'БС-Актива-НЖ'!F2)</f>
        <v>"НЕШКОВИЋ ОСИГУРАЊЕ" А.Д. Бијељина</v>
      </c>
      <c r="G2" s="29" t="str">
        <f>IF('БС-Актива-НЖ'!G2="","",'БС-Актива-НЖ'!G2)</f>
        <v>"НЕШКОВИЋ ОСИГУРАЊЕ" А.Д. Бијељина</v>
      </c>
    </row>
    <row r="3" spans="1:7" x14ac:dyDescent="0.25">
      <c r="A3" s="27" t="s">
        <v>3</v>
      </c>
      <c r="B3" s="28"/>
      <c r="C3" s="29" t="str">
        <f>IF('БС-Актива-НЖ'!C3="","",'БС-Актива-НЖ'!C3)</f>
        <v>РД-1</v>
      </c>
      <c r="D3" s="29" t="str">
        <f>IF('БС-Актива-НЖ'!D3="","",'БС-Актива-НЖ'!D3)</f>
        <v>РД-1</v>
      </c>
      <c r="E3" s="29" t="str">
        <f>IF('БС-Актива-НЖ'!E3="","",'БС-Актива-НЖ'!E3)</f>
        <v>РД-1</v>
      </c>
      <c r="F3" s="29" t="str">
        <f>IF('БС-Актива-НЖ'!F3="","",'БС-Актива-НЖ'!F3)</f>
        <v>РД-1</v>
      </c>
      <c r="G3" s="29" t="str">
        <f>IF('БС-Актива-НЖ'!G3="","",'БС-Актива-НЖ'!G3)</f>
        <v>РД-1</v>
      </c>
    </row>
    <row r="4" spans="1:7" x14ac:dyDescent="0.25">
      <c r="A4" s="27" t="s">
        <v>5</v>
      </c>
      <c r="B4" s="28"/>
      <c r="C4" s="41">
        <f>IF('БС-Актива-НЖ'!C4="","",'БС-Актива-НЖ'!C4)</f>
        <v>46203</v>
      </c>
      <c r="D4" s="41" t="str">
        <f>IF('БС-Актива-НЖ'!D4="","",'БС-Актива-НЖ'!D4)</f>
        <v/>
      </c>
      <c r="E4" s="41" t="str">
        <f>IF('БС-Актива-НЖ'!E4="","",'БС-Актива-НЖ'!E4)</f>
        <v/>
      </c>
      <c r="F4" s="41" t="str">
        <f>IF('БС-Актива-НЖ'!F4="","",'БС-Актива-НЖ'!F4)</f>
        <v/>
      </c>
      <c r="G4" s="41" t="str">
        <f>IF('БС-Актива-НЖ'!G4="","",'БС-Актива-НЖ'!G4)</f>
        <v/>
      </c>
    </row>
    <row r="5" spans="1:7" x14ac:dyDescent="0.25">
      <c r="A5" s="27" t="s">
        <v>6</v>
      </c>
      <c r="B5" s="28"/>
      <c r="C5" s="42">
        <f>IF('БС-Актива-НЖ'!C5="","",'БС-Актива-НЖ'!C5)</f>
        <v>1</v>
      </c>
      <c r="D5" s="42" t="str">
        <f>IF('БС-Актива-НЖ'!D5="","",'БС-Актива-НЖ'!D5)</f>
        <v/>
      </c>
      <c r="E5" s="42" t="str">
        <f>IF('БС-Актива-НЖ'!E5="","",'БС-Актива-НЖ'!E5)</f>
        <v/>
      </c>
      <c r="F5" s="42" t="str">
        <f>IF('БС-Актива-НЖ'!F5="","",'БС-Актива-НЖ'!F5)</f>
        <v/>
      </c>
      <c r="G5" s="42" t="str">
        <f>IF('БС-Актива-НЖ'!G5="","",'БС-Актива-НЖ'!G5)</f>
        <v/>
      </c>
    </row>
    <row r="6" spans="1:7" x14ac:dyDescent="0.25">
      <c r="A6" s="27" t="s">
        <v>7</v>
      </c>
      <c r="B6" s="28"/>
      <c r="C6" s="29" t="str">
        <f>IF('БС-Актива-НЖ'!C6="","",'БС-Актива-НЖ'!C6)</f>
        <v>Ј.Шкиљевић</v>
      </c>
      <c r="D6" s="29" t="str">
        <f>IF('БС-Актива-НЖ'!D6="","",'БС-Актива-НЖ'!D6)</f>
        <v/>
      </c>
      <c r="E6" s="29" t="str">
        <f>IF('БС-Актива-НЖ'!E6="","",'БС-Актива-НЖ'!E6)</f>
        <v/>
      </c>
      <c r="F6" s="29" t="str">
        <f>IF('БС-Актива-НЖ'!F6="","",'БС-Актива-НЖ'!F6)</f>
        <v/>
      </c>
      <c r="G6" s="29" t="str">
        <f>IF('БС-Актива-НЖ'!G6="","",'БС-Актива-НЖ'!G6)</f>
        <v/>
      </c>
    </row>
    <row r="7" spans="1:7" x14ac:dyDescent="0.25">
      <c r="A7" s="27" t="s">
        <v>9</v>
      </c>
      <c r="B7" s="28"/>
      <c r="C7" s="29" t="str">
        <f>IF('БС-Актива-НЖ'!C7="","",'БС-Актива-НЖ'!C7)</f>
        <v>Миленко Мишановић</v>
      </c>
      <c r="D7" s="29" t="str">
        <f>IF('БС-Актива-НЖ'!D7="","",'БС-Актива-НЖ'!D7)</f>
        <v/>
      </c>
      <c r="E7" s="29" t="str">
        <f>IF('БС-Актива-НЖ'!E7="","",'БС-Актива-НЖ'!E7)</f>
        <v/>
      </c>
      <c r="F7" s="29" t="str">
        <f>IF('БС-Актива-НЖ'!F7="","",'БС-Актива-НЖ'!F7)</f>
        <v/>
      </c>
      <c r="G7" s="29" t="str">
        <f>IF('БС-Актива-НЖ'!G7="","",'БС-Актива-НЖ'!G7)</f>
        <v/>
      </c>
    </row>
    <row r="8" spans="1:7" x14ac:dyDescent="0.25">
      <c r="A8" s="27" t="s">
        <v>10</v>
      </c>
      <c r="B8" s="28"/>
      <c r="C8" s="29" t="str">
        <f>IF('БС-Актива-НЖ'!C8="","",'БС-Актива-НЖ'!C8)</f>
        <v>Вања Драгичевић</v>
      </c>
      <c r="D8" s="29" t="str">
        <f>IF('БС-Актива-НЖ'!D8="","",'БС-Актива-НЖ'!D8)</f>
        <v/>
      </c>
      <c r="E8" s="29" t="str">
        <f>IF('БС-Актива-НЖ'!E8="","",'БС-Актива-НЖ'!E8)</f>
        <v/>
      </c>
      <c r="F8" s="29" t="str">
        <f>IF('БС-Актива-НЖ'!F8="","",'БС-Актива-НЖ'!F8)</f>
        <v/>
      </c>
      <c r="G8" s="29" t="str">
        <f>IF('БС-Актива-НЖ'!G8="","",'БС-Актива-НЖ'!G8)</f>
        <v/>
      </c>
    </row>
    <row r="9" spans="1:7" x14ac:dyDescent="0.25">
      <c r="A9" s="27" t="s">
        <v>11</v>
      </c>
      <c r="B9" s="28"/>
      <c r="C9" s="41">
        <f>IF('БС-Актива-НЖ'!C9="","",'БС-Актива-НЖ'!C9)</f>
        <v>46226</v>
      </c>
      <c r="D9" s="41" t="str">
        <f>IF('БС-Актива-НЖ'!D9="","",'БС-Актива-НЖ'!D9)</f>
        <v/>
      </c>
      <c r="E9" s="41" t="str">
        <f>IF('БС-Актива-НЖ'!E9="","",'БС-Актива-НЖ'!E9)</f>
        <v/>
      </c>
      <c r="F9" s="41" t="str">
        <f>IF('БС-Актива-НЖ'!F9="","",'БС-Актива-НЖ'!F9)</f>
        <v/>
      </c>
      <c r="G9" s="41" t="str">
        <f>IF('БС-Актива-НЖ'!G9="","",'БС-Актива-НЖ'!G9)</f>
        <v/>
      </c>
    </row>
    <row r="10" spans="1:7" x14ac:dyDescent="0.25">
      <c r="A10" s="27" t="s">
        <v>12</v>
      </c>
      <c r="B10" s="28"/>
      <c r="C10" s="29" t="str">
        <f>IF('БС-Актива-НЖ'!C10="","",'БС-Актива-НЖ'!C10)</f>
        <v>Бијељина</v>
      </c>
      <c r="D10" s="29" t="str">
        <f>IF('БС-Актива-НЖ'!D10="","",'БС-Актива-НЖ'!D10)</f>
        <v/>
      </c>
      <c r="E10" s="29" t="str">
        <f>IF('БС-Актива-НЖ'!E10="","",'БС-Актива-НЖ'!E10)</f>
        <v/>
      </c>
      <c r="F10" s="29" t="str">
        <f>IF('БС-Актива-НЖ'!F10="","",'БС-Актива-НЖ'!F10)</f>
        <v/>
      </c>
      <c r="G10" s="29" t="str">
        <f>IF('БС-Актива-НЖ'!G10="","",'БС-Актива-НЖ'!G10)</f>
        <v/>
      </c>
    </row>
    <row r="11" spans="1:7" x14ac:dyDescent="0.25">
      <c r="A11" s="27" t="s">
        <v>13</v>
      </c>
      <c r="B11" s="28"/>
      <c r="C11" s="29" t="str">
        <f>IF('БС-Актива-НЖ'!C11="","",'БС-Актива-НЖ'!C11)</f>
        <v>office@neskovicosiguranje.com</v>
      </c>
      <c r="D11" s="29" t="str">
        <f>IF('БС-Актива-НЖ'!D11="","",'БС-Актива-НЖ'!D11)</f>
        <v/>
      </c>
      <c r="E11" s="29" t="str">
        <f>IF('БС-Актива-НЖ'!E11="","",'БС-Актива-НЖ'!E11)</f>
        <v/>
      </c>
      <c r="F11" s="29" t="str">
        <f>IF('БС-Актива-НЖ'!F11="","",'БС-Актива-НЖ'!F11)</f>
        <v/>
      </c>
      <c r="G11" s="29" t="str">
        <f>IF('БС-Актива-НЖ'!G11="","",'БС-Актива-НЖ'!G11)</f>
        <v/>
      </c>
    </row>
    <row r="12" spans="1:7" x14ac:dyDescent="0.25">
      <c r="A12" s="28"/>
      <c r="B12" s="28"/>
      <c r="C12" s="28"/>
      <c r="D12" s="28"/>
      <c r="E12" s="28"/>
      <c r="F12" s="28"/>
      <c r="G12" s="28"/>
    </row>
    <row r="13" spans="1:7" ht="35.1" customHeight="1" x14ac:dyDescent="0.25">
      <c r="A13" s="34" t="s">
        <v>14</v>
      </c>
      <c r="B13" s="28"/>
      <c r="C13" s="28"/>
      <c r="D13" s="28"/>
      <c r="E13" s="28"/>
      <c r="F13" s="28"/>
      <c r="G13" s="28"/>
    </row>
    <row r="14" spans="1:7" x14ac:dyDescent="0.25">
      <c r="A14" s="35" t="s">
        <v>15</v>
      </c>
      <c r="B14" s="28"/>
      <c r="C14" s="28"/>
      <c r="D14" s="28"/>
      <c r="E14" s="28"/>
      <c r="F14" s="28"/>
      <c r="G14" s="28"/>
    </row>
    <row r="15" spans="1:7" ht="39.950000000000003" customHeight="1" x14ac:dyDescent="0.25">
      <c r="A15" s="45" t="s">
        <v>17</v>
      </c>
      <c r="B15" s="45" t="s">
        <v>18</v>
      </c>
      <c r="C15" s="45" t="s">
        <v>19</v>
      </c>
      <c r="D15" s="45" t="s">
        <v>16</v>
      </c>
      <c r="E15" s="39"/>
      <c r="F15" s="40"/>
      <c r="G15" s="45" t="s">
        <v>24</v>
      </c>
    </row>
    <row r="16" spans="1:7" ht="54.95" customHeight="1" x14ac:dyDescent="0.25">
      <c r="A16" s="45" t="s">
        <v>17</v>
      </c>
      <c r="B16" s="45" t="s">
        <v>18</v>
      </c>
      <c r="C16" s="45" t="s">
        <v>19</v>
      </c>
      <c r="D16" s="13" t="s">
        <v>20</v>
      </c>
      <c r="E16" s="13" t="s">
        <v>225</v>
      </c>
      <c r="F16" s="13" t="s">
        <v>22</v>
      </c>
      <c r="G16" s="45" t="s">
        <v>24</v>
      </c>
    </row>
    <row r="17" spans="1:7" x14ac:dyDescent="0.25">
      <c r="A17" s="13">
        <v>1</v>
      </c>
      <c r="B17" s="13">
        <v>2</v>
      </c>
      <c r="C17" s="13">
        <v>3</v>
      </c>
      <c r="D17" s="13">
        <v>4</v>
      </c>
      <c r="E17" s="13">
        <v>5</v>
      </c>
      <c r="F17" s="13" t="s">
        <v>23</v>
      </c>
      <c r="G17" s="13">
        <v>7</v>
      </c>
    </row>
    <row r="18" spans="1:7" x14ac:dyDescent="0.25">
      <c r="A18" s="7" t="s">
        <v>8</v>
      </c>
      <c r="B18" s="8" t="s">
        <v>25</v>
      </c>
      <c r="C18" s="7" t="s">
        <v>26</v>
      </c>
      <c r="D18" s="14">
        <f>'БС-Актива-НЖ'!D18+'БС-Актива-Ж'!D18</f>
        <v>34255076</v>
      </c>
      <c r="E18" s="14">
        <f>'БС-Актива-НЖ'!E18+'БС-Актива-Ж'!E18</f>
        <v>6129361</v>
      </c>
      <c r="F18" s="14">
        <f>'БС-Актива-НЖ'!F18+'БС-Актива-Ж'!F18</f>
        <v>28125715</v>
      </c>
      <c r="G18" s="14">
        <f>'БС-Актива-НЖ'!G18+'БС-Актива-Ж'!G18</f>
        <v>23926866</v>
      </c>
    </row>
    <row r="19" spans="1:7" x14ac:dyDescent="0.25">
      <c r="A19" s="7" t="s">
        <v>27</v>
      </c>
      <c r="B19" s="8" t="s">
        <v>28</v>
      </c>
      <c r="C19" s="7" t="s">
        <v>29</v>
      </c>
      <c r="D19" s="14">
        <f>'БС-Актива-НЖ'!D19+'БС-Актива-Ж'!D19</f>
        <v>209374</v>
      </c>
      <c r="E19" s="14">
        <f>'БС-Актива-НЖ'!E19+'БС-Актива-Ж'!E19</f>
        <v>187669</v>
      </c>
      <c r="F19" s="14">
        <f>'БС-Актива-НЖ'!F19+'БС-Актива-Ж'!F19</f>
        <v>21705</v>
      </c>
      <c r="G19" s="14">
        <f>'БС-Актива-НЖ'!G19+'БС-Актива-Ж'!G19</f>
        <v>25160</v>
      </c>
    </row>
    <row r="20" spans="1:7" ht="22.5" x14ac:dyDescent="0.25">
      <c r="A20" s="7" t="s">
        <v>30</v>
      </c>
      <c r="B20" s="8" t="s">
        <v>31</v>
      </c>
      <c r="C20" s="7" t="s">
        <v>32</v>
      </c>
      <c r="D20" s="14">
        <f>'БС-Актива-НЖ'!D20+'БС-Актива-Ж'!D20</f>
        <v>0</v>
      </c>
      <c r="E20" s="14">
        <f>'БС-Актива-НЖ'!E20+'БС-Актива-Ж'!E20</f>
        <v>0</v>
      </c>
      <c r="F20" s="14">
        <f>'БС-Актива-НЖ'!F20+'БС-Актива-Ж'!F20</f>
        <v>0</v>
      </c>
      <c r="G20" s="14">
        <f>'БС-Актива-НЖ'!G20+'БС-Актива-Ж'!G20</f>
        <v>0</v>
      </c>
    </row>
    <row r="21" spans="1:7" ht="22.5" x14ac:dyDescent="0.25">
      <c r="A21" s="7" t="s">
        <v>33</v>
      </c>
      <c r="B21" s="8" t="s">
        <v>34</v>
      </c>
      <c r="C21" s="7" t="s">
        <v>35</v>
      </c>
      <c r="D21" s="14">
        <f>'БС-Актива-НЖ'!D21+'БС-Актива-Ж'!D21</f>
        <v>0</v>
      </c>
      <c r="E21" s="14">
        <f>'БС-Актива-НЖ'!E21+'БС-Актива-Ж'!E21</f>
        <v>0</v>
      </c>
      <c r="F21" s="14">
        <f>'БС-Актива-НЖ'!F21+'БС-Актива-Ж'!F21</f>
        <v>0</v>
      </c>
      <c r="G21" s="14">
        <f>'БС-Актива-НЖ'!G21+'БС-Актива-Ж'!G21</f>
        <v>0</v>
      </c>
    </row>
    <row r="22" spans="1:7" ht="22.5" x14ac:dyDescent="0.25">
      <c r="A22" s="7" t="s">
        <v>36</v>
      </c>
      <c r="B22" s="8" t="s">
        <v>37</v>
      </c>
      <c r="C22" s="7" t="s">
        <v>38</v>
      </c>
      <c r="D22" s="14">
        <f>'БС-Актива-НЖ'!D22+'БС-Актива-Ж'!D22</f>
        <v>0</v>
      </c>
      <c r="E22" s="14">
        <f>'БС-Актива-НЖ'!E22+'БС-Актива-Ж'!E22</f>
        <v>0</v>
      </c>
      <c r="F22" s="14">
        <f>'БС-Актива-НЖ'!F22+'БС-Актива-Ж'!F22</f>
        <v>0</v>
      </c>
      <c r="G22" s="14">
        <f>'БС-Актива-НЖ'!G22+'БС-Актива-Ж'!G22</f>
        <v>0</v>
      </c>
    </row>
    <row r="23" spans="1:7" ht="22.5" x14ac:dyDescent="0.25">
      <c r="A23" s="7" t="s">
        <v>39</v>
      </c>
      <c r="B23" s="8" t="s">
        <v>40</v>
      </c>
      <c r="C23" s="7" t="s">
        <v>41</v>
      </c>
      <c r="D23" s="14">
        <f>'БС-Актива-НЖ'!D23+'БС-Актива-Ж'!D23</f>
        <v>138488</v>
      </c>
      <c r="E23" s="14">
        <f>'БС-Актива-НЖ'!E23+'БС-Актива-Ж'!E23</f>
        <v>124699</v>
      </c>
      <c r="F23" s="14">
        <f>'БС-Актива-НЖ'!F23+'БС-Актива-Ж'!F23</f>
        <v>13789</v>
      </c>
      <c r="G23" s="14">
        <f>'БС-Актива-НЖ'!G23+'БС-Актива-Ж'!G23</f>
        <v>15970</v>
      </c>
    </row>
    <row r="24" spans="1:7" ht="22.5" x14ac:dyDescent="0.25">
      <c r="A24" s="7" t="s">
        <v>42</v>
      </c>
      <c r="B24" s="8" t="s">
        <v>43</v>
      </c>
      <c r="C24" s="7" t="s">
        <v>44</v>
      </c>
      <c r="D24" s="14">
        <f>'БС-Актива-НЖ'!D24+'БС-Актива-Ж'!D24</f>
        <v>70886</v>
      </c>
      <c r="E24" s="14">
        <f>'БС-Актива-НЖ'!E24+'БС-Актива-Ж'!E24</f>
        <v>62970</v>
      </c>
      <c r="F24" s="14">
        <f>'БС-Актива-НЖ'!F24+'БС-Актива-Ж'!F24</f>
        <v>7916</v>
      </c>
      <c r="G24" s="14">
        <f>'БС-Актива-НЖ'!G24+'БС-Актива-Ж'!G24</f>
        <v>9190</v>
      </c>
    </row>
    <row r="25" spans="1:7" ht="22.5" x14ac:dyDescent="0.25">
      <c r="A25" s="7" t="s">
        <v>45</v>
      </c>
      <c r="B25" s="8" t="s">
        <v>46</v>
      </c>
      <c r="C25" s="7" t="s">
        <v>47</v>
      </c>
      <c r="D25" s="14">
        <f>'БС-Актива-НЖ'!D25+'БС-Актива-Ж'!D25</f>
        <v>0</v>
      </c>
      <c r="E25" s="14">
        <f>'БС-Актива-НЖ'!E25+'БС-Актива-Ж'!E25</f>
        <v>0</v>
      </c>
      <c r="F25" s="14">
        <f>'БС-Актива-НЖ'!F25+'БС-Актива-Ж'!F25</f>
        <v>0</v>
      </c>
      <c r="G25" s="14">
        <f>'БС-Актива-НЖ'!G25+'БС-Актива-Ж'!G25</f>
        <v>0</v>
      </c>
    </row>
    <row r="26" spans="1:7" ht="22.5" x14ac:dyDescent="0.25">
      <c r="A26" s="7" t="s">
        <v>48</v>
      </c>
      <c r="B26" s="8" t="s">
        <v>49</v>
      </c>
      <c r="C26" s="7" t="s">
        <v>50</v>
      </c>
      <c r="D26" s="14">
        <f>'БС-Актива-НЖ'!D26+'БС-Актива-Ж'!D26</f>
        <v>23752217</v>
      </c>
      <c r="E26" s="14">
        <f>'БС-Актива-НЖ'!E26+'БС-Актива-Ж'!E26</f>
        <v>5941692</v>
      </c>
      <c r="F26" s="14">
        <f>'БС-Актива-НЖ'!F26+'БС-Актива-Ж'!F26</f>
        <v>17810525</v>
      </c>
      <c r="G26" s="14">
        <f>'БС-Актива-НЖ'!G26+'БС-Актива-Ж'!G26</f>
        <v>17925735</v>
      </c>
    </row>
    <row r="27" spans="1:7" ht="22.5" x14ac:dyDescent="0.25">
      <c r="A27" s="7" t="s">
        <v>51</v>
      </c>
      <c r="B27" s="8" t="s">
        <v>52</v>
      </c>
      <c r="C27" s="7" t="s">
        <v>53</v>
      </c>
      <c r="D27" s="14">
        <f>'БС-Актива-НЖ'!D27+'БС-Актива-Ж'!D27</f>
        <v>4273178</v>
      </c>
      <c r="E27" s="14">
        <f>'БС-Актива-НЖ'!E27+'БС-Актива-Ж'!E27</f>
        <v>0</v>
      </c>
      <c r="F27" s="14">
        <f>'БС-Актива-НЖ'!F27+'БС-Актива-Ж'!F27</f>
        <v>4273178</v>
      </c>
      <c r="G27" s="14">
        <f>'БС-Актива-НЖ'!G27+'БС-Актива-Ж'!G27</f>
        <v>4273178</v>
      </c>
    </row>
    <row r="28" spans="1:7" ht="22.5" x14ac:dyDescent="0.25">
      <c r="A28" s="7" t="s">
        <v>54</v>
      </c>
      <c r="B28" s="8" t="s">
        <v>55</v>
      </c>
      <c r="C28" s="7" t="s">
        <v>56</v>
      </c>
      <c r="D28" s="14">
        <f>'БС-Актива-НЖ'!D28+'БС-Актива-Ж'!D28</f>
        <v>0</v>
      </c>
      <c r="E28" s="14">
        <f>'БС-Актива-НЖ'!E28+'БС-Актива-Ж'!E28</f>
        <v>0</v>
      </c>
      <c r="F28" s="14">
        <f>'БС-Актива-НЖ'!F28+'БС-Актива-Ж'!F28</f>
        <v>0</v>
      </c>
      <c r="G28" s="14">
        <f>'БС-Актива-НЖ'!G28+'БС-Актива-Ж'!G28</f>
        <v>0</v>
      </c>
    </row>
    <row r="29" spans="1:7" ht="22.5" x14ac:dyDescent="0.25">
      <c r="A29" s="7" t="s">
        <v>57</v>
      </c>
      <c r="B29" s="8" t="s">
        <v>58</v>
      </c>
      <c r="C29" s="7" t="s">
        <v>59</v>
      </c>
      <c r="D29" s="14">
        <f>'БС-Актива-НЖ'!D29+'БС-Актива-Ж'!D29</f>
        <v>7823080</v>
      </c>
      <c r="E29" s="14">
        <f>'БС-Актива-НЖ'!E29+'БС-Актива-Ж'!E29</f>
        <v>4726134</v>
      </c>
      <c r="F29" s="14">
        <f>'БС-Актива-НЖ'!F29+'БС-Актива-Ж'!F29</f>
        <v>3096946</v>
      </c>
      <c r="G29" s="14">
        <f>'БС-Актива-НЖ'!G29+'БС-Актива-Ж'!G29</f>
        <v>3212533</v>
      </c>
    </row>
    <row r="30" spans="1:7" ht="22.5" x14ac:dyDescent="0.25">
      <c r="A30" s="7" t="s">
        <v>60</v>
      </c>
      <c r="B30" s="8" t="s">
        <v>61</v>
      </c>
      <c r="C30" s="7" t="s">
        <v>62</v>
      </c>
      <c r="D30" s="14">
        <f>'БС-Актива-НЖ'!D30+'БС-Актива-Ж'!D30</f>
        <v>1428763</v>
      </c>
      <c r="E30" s="14">
        <f>'БС-Актива-НЖ'!E30+'БС-Актива-Ж'!E30</f>
        <v>1215558</v>
      </c>
      <c r="F30" s="14">
        <f>'БС-Актива-НЖ'!F30+'БС-Актива-Ж'!F30</f>
        <v>213205</v>
      </c>
      <c r="G30" s="14">
        <f>'БС-Актива-НЖ'!G30+'БС-Актива-Ж'!G30</f>
        <v>212828</v>
      </c>
    </row>
    <row r="31" spans="1:7" ht="22.5" x14ac:dyDescent="0.25">
      <c r="A31" s="7" t="s">
        <v>63</v>
      </c>
      <c r="B31" s="8" t="s">
        <v>64</v>
      </c>
      <c r="C31" s="7" t="s">
        <v>65</v>
      </c>
      <c r="D31" s="14">
        <f>'БС-Актива-НЖ'!D31+'БС-Актива-Ж'!D31</f>
        <v>10062880</v>
      </c>
      <c r="E31" s="14">
        <f>'БС-Актива-НЖ'!E31+'БС-Актива-Ж'!E31</f>
        <v>0</v>
      </c>
      <c r="F31" s="14">
        <f>'БС-Актива-НЖ'!F31+'БС-Актива-Ж'!F31</f>
        <v>10062880</v>
      </c>
      <c r="G31" s="14">
        <f>'БС-Актива-НЖ'!G31+'БС-Актива-Ж'!G31</f>
        <v>10062880</v>
      </c>
    </row>
    <row r="32" spans="1:7" ht="22.5" x14ac:dyDescent="0.25">
      <c r="A32" s="7" t="s">
        <v>66</v>
      </c>
      <c r="B32" s="8" t="s">
        <v>67</v>
      </c>
      <c r="C32" s="7" t="s">
        <v>68</v>
      </c>
      <c r="D32" s="14">
        <f>'БС-Актива-НЖ'!D32+'БС-Актива-Ж'!D32</f>
        <v>0</v>
      </c>
      <c r="E32" s="14">
        <f>'БС-Актива-НЖ'!E32+'БС-Актива-Ж'!E32</f>
        <v>0</v>
      </c>
      <c r="F32" s="14">
        <f>'БС-Актива-НЖ'!F32+'БС-Актива-Ж'!F32</f>
        <v>0</v>
      </c>
      <c r="G32" s="14">
        <f>'БС-Актива-НЖ'!G32+'БС-Актива-Ж'!G32</f>
        <v>0</v>
      </c>
    </row>
    <row r="33" spans="1:7" ht="22.5" x14ac:dyDescent="0.25">
      <c r="A33" s="7" t="s">
        <v>69</v>
      </c>
      <c r="B33" s="8" t="s">
        <v>70</v>
      </c>
      <c r="C33" s="7" t="s">
        <v>71</v>
      </c>
      <c r="D33" s="14">
        <f>'БС-Актива-НЖ'!D33+'БС-Актива-Ж'!D33</f>
        <v>0</v>
      </c>
      <c r="E33" s="14">
        <f>'БС-Актива-НЖ'!E33+'БС-Актива-Ж'!E33</f>
        <v>0</v>
      </c>
      <c r="F33" s="14">
        <f>'БС-Актива-НЖ'!F33+'БС-Актива-Ж'!F33</f>
        <v>0</v>
      </c>
      <c r="G33" s="14">
        <f>'БС-Актива-НЖ'!G33+'БС-Актива-Ж'!G33</f>
        <v>0</v>
      </c>
    </row>
    <row r="34" spans="1:7" ht="22.5" x14ac:dyDescent="0.25">
      <c r="A34" s="7" t="s">
        <v>72</v>
      </c>
      <c r="B34" s="8" t="s">
        <v>73</v>
      </c>
      <c r="C34" s="7" t="s">
        <v>74</v>
      </c>
      <c r="D34" s="14">
        <f>'БС-Актива-НЖ'!D34+'БС-Актива-Ж'!D34</f>
        <v>164316</v>
      </c>
      <c r="E34" s="14">
        <f>'БС-Актива-НЖ'!E34+'БС-Актива-Ж'!E34</f>
        <v>0</v>
      </c>
      <c r="F34" s="14">
        <f>'БС-Актива-НЖ'!F34+'БС-Актива-Ж'!F34</f>
        <v>164316</v>
      </c>
      <c r="G34" s="14">
        <f>'БС-Актива-НЖ'!G34+'БС-Актива-Ж'!G34</f>
        <v>164316</v>
      </c>
    </row>
    <row r="35" spans="1:7" x14ac:dyDescent="0.25">
      <c r="A35" s="7" t="s">
        <v>75</v>
      </c>
      <c r="B35" s="8" t="s">
        <v>76</v>
      </c>
      <c r="C35" s="7" t="s">
        <v>77</v>
      </c>
      <c r="D35" s="14">
        <f>'БС-Актива-НЖ'!D35+'БС-Актива-Ж'!D35</f>
        <v>10293485</v>
      </c>
      <c r="E35" s="14">
        <f>'БС-Актива-НЖ'!E35+'БС-Актива-Ж'!E35</f>
        <v>0</v>
      </c>
      <c r="F35" s="14">
        <f>'БС-Актива-НЖ'!F35+'БС-Актива-Ж'!F35</f>
        <v>10293485</v>
      </c>
      <c r="G35" s="14">
        <f>'БС-Актива-НЖ'!G35+'БС-Актива-Ж'!G35</f>
        <v>5975971</v>
      </c>
    </row>
    <row r="36" spans="1:7" ht="22.5" x14ac:dyDescent="0.25">
      <c r="A36" s="7" t="s">
        <v>78</v>
      </c>
      <c r="B36" s="8" t="s">
        <v>79</v>
      </c>
      <c r="C36" s="7" t="s">
        <v>80</v>
      </c>
      <c r="D36" s="14">
        <f>'БС-Актива-НЖ'!D36+'БС-Актива-Ж'!D36</f>
        <v>600000</v>
      </c>
      <c r="E36" s="14">
        <f>'БС-Актива-НЖ'!E36+'БС-Актива-Ж'!E36</f>
        <v>0</v>
      </c>
      <c r="F36" s="14">
        <f>'БС-Актива-НЖ'!F36+'БС-Актива-Ж'!F36</f>
        <v>600000</v>
      </c>
      <c r="G36" s="14">
        <f>'БС-Актива-НЖ'!G36+'БС-Актива-Ж'!G36</f>
        <v>600000</v>
      </c>
    </row>
    <row r="37" spans="1:7" ht="22.5" x14ac:dyDescent="0.25">
      <c r="A37" s="7" t="s">
        <v>81</v>
      </c>
      <c r="B37" s="8" t="s">
        <v>82</v>
      </c>
      <c r="C37" s="7" t="s">
        <v>83</v>
      </c>
      <c r="D37" s="14">
        <f>'БС-Актива-НЖ'!D37+'БС-Актива-Ж'!D37</f>
        <v>0</v>
      </c>
      <c r="E37" s="14">
        <f>'БС-Актива-НЖ'!E37+'БС-Актива-Ж'!E37</f>
        <v>0</v>
      </c>
      <c r="F37" s="14">
        <f>'БС-Актива-НЖ'!F37+'БС-Актива-Ж'!F37</f>
        <v>0</v>
      </c>
      <c r="G37" s="14">
        <f>'БС-Актива-НЖ'!G37+'БС-Актива-Ж'!G37</f>
        <v>0</v>
      </c>
    </row>
    <row r="38" spans="1:7" ht="22.5" x14ac:dyDescent="0.25">
      <c r="A38" s="7" t="s">
        <v>84</v>
      </c>
      <c r="B38" s="8" t="s">
        <v>85</v>
      </c>
      <c r="C38" s="7" t="s">
        <v>86</v>
      </c>
      <c r="D38" s="14">
        <f>'БС-Актива-НЖ'!D38+'БС-Актива-Ж'!D38</f>
        <v>0</v>
      </c>
      <c r="E38" s="14">
        <f>'БС-Актива-НЖ'!E38+'БС-Актива-Ж'!E38</f>
        <v>0</v>
      </c>
      <c r="F38" s="14">
        <f>'БС-Актива-НЖ'!F38+'БС-Актива-Ж'!F38</f>
        <v>0</v>
      </c>
      <c r="G38" s="14">
        <f>'БС-Актива-НЖ'!G38+'БС-Актива-Ж'!G38</f>
        <v>0</v>
      </c>
    </row>
    <row r="39" spans="1:7" ht="22.5" x14ac:dyDescent="0.25">
      <c r="A39" s="7" t="s">
        <v>87</v>
      </c>
      <c r="B39" s="8" t="s">
        <v>88</v>
      </c>
      <c r="C39" s="7" t="s">
        <v>89</v>
      </c>
      <c r="D39" s="14">
        <f>'БС-Актива-НЖ'!D39+'БС-Актива-Ж'!D39</f>
        <v>0</v>
      </c>
      <c r="E39" s="14">
        <f>'БС-Актива-НЖ'!E39+'БС-Актива-Ж'!E39</f>
        <v>0</v>
      </c>
      <c r="F39" s="14">
        <f>'БС-Актива-НЖ'!F39+'БС-Актива-Ж'!F39</f>
        <v>0</v>
      </c>
      <c r="G39" s="14">
        <f>'БС-Актива-НЖ'!G39+'БС-Актива-Ж'!G39</f>
        <v>400000</v>
      </c>
    </row>
    <row r="40" spans="1:7" ht="22.5" x14ac:dyDescent="0.25">
      <c r="A40" s="7" t="s">
        <v>90</v>
      </c>
      <c r="B40" s="8" t="s">
        <v>91</v>
      </c>
      <c r="C40" s="7" t="s">
        <v>92</v>
      </c>
      <c r="D40" s="14">
        <f>'БС-Актива-НЖ'!D40+'БС-Актива-Ж'!D40</f>
        <v>7282437</v>
      </c>
      <c r="E40" s="14">
        <f>'БС-Актива-НЖ'!E40+'БС-Актива-Ж'!E40</f>
        <v>0</v>
      </c>
      <c r="F40" s="14">
        <f>'БС-Актива-НЖ'!F40+'БС-Актива-Ж'!F40</f>
        <v>7282437</v>
      </c>
      <c r="G40" s="14">
        <f>'БС-Актива-НЖ'!G40+'БС-Актива-Ж'!G40</f>
        <v>2564664</v>
      </c>
    </row>
    <row r="41" spans="1:7" ht="22.5" x14ac:dyDescent="0.25">
      <c r="A41" s="7" t="s">
        <v>93</v>
      </c>
      <c r="B41" s="8" t="s">
        <v>94</v>
      </c>
      <c r="C41" s="7" t="s">
        <v>95</v>
      </c>
      <c r="D41" s="14">
        <f>'БС-Актива-НЖ'!D41+'БС-Актива-Ж'!D41</f>
        <v>9779</v>
      </c>
      <c r="E41" s="14">
        <f>'БС-Актива-НЖ'!E41+'БС-Актива-Ж'!E41</f>
        <v>0</v>
      </c>
      <c r="F41" s="14">
        <f>'БС-Актива-НЖ'!F41+'БС-Актива-Ж'!F41</f>
        <v>9779</v>
      </c>
      <c r="G41" s="14">
        <f>'БС-Актива-НЖ'!G41+'БС-Актива-Ж'!G41</f>
        <v>9779</v>
      </c>
    </row>
    <row r="42" spans="1:7" ht="22.5" x14ac:dyDescent="0.25">
      <c r="A42" s="7" t="s">
        <v>96</v>
      </c>
      <c r="B42" s="8" t="s">
        <v>97</v>
      </c>
      <c r="C42" s="7" t="s">
        <v>98</v>
      </c>
      <c r="D42" s="14">
        <f>'БС-Актива-НЖ'!D42+'БС-Актива-Ж'!D42</f>
        <v>2001269</v>
      </c>
      <c r="E42" s="14">
        <f>'БС-Актива-НЖ'!E42+'БС-Актива-Ж'!E42</f>
        <v>0</v>
      </c>
      <c r="F42" s="14">
        <f>'БС-Актива-НЖ'!F42+'БС-Актива-Ж'!F42</f>
        <v>2001269</v>
      </c>
      <c r="G42" s="14">
        <f>'БС-Актива-НЖ'!G42+'БС-Актива-Ж'!G42</f>
        <v>2001528</v>
      </c>
    </row>
    <row r="43" spans="1:7" ht="22.5" x14ac:dyDescent="0.25">
      <c r="A43" s="7" t="s">
        <v>99</v>
      </c>
      <c r="B43" s="8" t="s">
        <v>100</v>
      </c>
      <c r="C43" s="7" t="s">
        <v>101</v>
      </c>
      <c r="D43" s="14">
        <f>'БС-Актива-НЖ'!D43+'БС-Актива-Ж'!D43</f>
        <v>0</v>
      </c>
      <c r="E43" s="14">
        <f>'БС-Актива-НЖ'!E43+'БС-Актива-Ж'!E43</f>
        <v>0</v>
      </c>
      <c r="F43" s="14">
        <f>'БС-Актива-НЖ'!F43+'БС-Актива-Ж'!F43</f>
        <v>0</v>
      </c>
      <c r="G43" s="14">
        <f>'БС-Актива-НЖ'!G43+'БС-Актива-Ж'!G43</f>
        <v>0</v>
      </c>
    </row>
    <row r="44" spans="1:7" ht="22.5" x14ac:dyDescent="0.25">
      <c r="A44" s="7" t="s">
        <v>102</v>
      </c>
      <c r="B44" s="8" t="s">
        <v>103</v>
      </c>
      <c r="C44" s="7" t="s">
        <v>104</v>
      </c>
      <c r="D44" s="14">
        <f>'БС-Актива-НЖ'!D44+'БС-Актива-Ж'!D44</f>
        <v>400000</v>
      </c>
      <c r="E44" s="14">
        <f>'БС-Актива-НЖ'!E44+'БС-Актива-Ж'!E44</f>
        <v>0</v>
      </c>
      <c r="F44" s="14">
        <f>'БС-Актива-НЖ'!F44+'БС-Актива-Ж'!F44</f>
        <v>400000</v>
      </c>
      <c r="G44" s="14">
        <f>'БС-Актива-НЖ'!G44+'БС-Актива-Ж'!G44</f>
        <v>400000</v>
      </c>
    </row>
    <row r="45" spans="1:7" ht="22.5" x14ac:dyDescent="0.25">
      <c r="A45" s="7" t="s">
        <v>105</v>
      </c>
      <c r="B45" s="8" t="s">
        <v>106</v>
      </c>
      <c r="C45" s="7" t="s">
        <v>107</v>
      </c>
      <c r="D45" s="14">
        <f>'БС-Актива-НЖ'!D45+'БС-Актива-Ж'!D45</f>
        <v>0</v>
      </c>
      <c r="E45" s="14">
        <f>'БС-Актива-НЖ'!E45+'БС-Актива-Ж'!E45</f>
        <v>0</v>
      </c>
      <c r="F45" s="14">
        <f>'БС-Актива-НЖ'!F45+'БС-Актива-Ж'!F45</f>
        <v>0</v>
      </c>
      <c r="G45" s="14">
        <f>'БС-Актива-НЖ'!G45+'БС-Актива-Ж'!G45</f>
        <v>0</v>
      </c>
    </row>
    <row r="46" spans="1:7" ht="22.5" x14ac:dyDescent="0.25">
      <c r="A46" s="7" t="s">
        <v>108</v>
      </c>
      <c r="B46" s="8" t="s">
        <v>109</v>
      </c>
      <c r="C46" s="7" t="s">
        <v>110</v>
      </c>
      <c r="D46" s="14">
        <f>'БС-Актива-НЖ'!D46+'БС-Актива-Ж'!D46</f>
        <v>0</v>
      </c>
      <c r="E46" s="14">
        <f>'БС-Актива-НЖ'!E46+'БС-Актива-Ж'!E46</f>
        <v>0</v>
      </c>
      <c r="F46" s="14">
        <f>'БС-Актива-НЖ'!F46+'БС-Актива-Ж'!F46</f>
        <v>0</v>
      </c>
      <c r="G46" s="14">
        <f>'БС-Актива-НЖ'!G46+'БС-Актива-Ж'!G46</f>
        <v>0</v>
      </c>
    </row>
    <row r="47" spans="1:7" x14ac:dyDescent="0.25">
      <c r="A47" s="7" t="s">
        <v>8</v>
      </c>
      <c r="B47" s="8" t="s">
        <v>111</v>
      </c>
      <c r="C47" s="7" t="s">
        <v>112</v>
      </c>
      <c r="D47" s="14">
        <f>'БС-Актива-НЖ'!D47+'БС-Актива-Ж'!D47</f>
        <v>20062049.490000002</v>
      </c>
      <c r="E47" s="14">
        <f>'БС-Актива-НЖ'!E47+'БС-Актива-Ж'!E47</f>
        <v>303208</v>
      </c>
      <c r="F47" s="14">
        <f>'БС-Актива-НЖ'!F47+'БС-Актива-Ж'!F47</f>
        <v>19758841.490000002</v>
      </c>
      <c r="G47" s="14">
        <f>'БС-Актива-НЖ'!G47+'БС-Актива-Ж'!G47</f>
        <v>24200926</v>
      </c>
    </row>
    <row r="48" spans="1:7" ht="22.5" x14ac:dyDescent="0.25">
      <c r="A48" s="7" t="s">
        <v>113</v>
      </c>
      <c r="B48" s="8" t="s">
        <v>114</v>
      </c>
      <c r="C48" s="7" t="s">
        <v>115</v>
      </c>
      <c r="D48" s="14">
        <f>'БС-Актива-НЖ'!D48+'БС-Актива-Ж'!D48</f>
        <v>1455</v>
      </c>
      <c r="E48" s="14">
        <f>'БС-Актива-НЖ'!E48+'БС-Актива-Ж'!E48</f>
        <v>0</v>
      </c>
      <c r="F48" s="14">
        <f>'БС-Актива-НЖ'!F48+'БС-Актива-Ж'!F48</f>
        <v>1455</v>
      </c>
      <c r="G48" s="14">
        <f>'БС-Актива-НЖ'!G48+'БС-Актива-Ж'!G48</f>
        <v>2569</v>
      </c>
    </row>
    <row r="49" spans="1:7" x14ac:dyDescent="0.25">
      <c r="A49" s="7" t="s">
        <v>116</v>
      </c>
      <c r="B49" s="8" t="s">
        <v>117</v>
      </c>
      <c r="C49" s="7" t="s">
        <v>118</v>
      </c>
      <c r="D49" s="14">
        <f>'БС-Актива-НЖ'!D49+'БС-Актива-Ж'!D49</f>
        <v>1455</v>
      </c>
      <c r="E49" s="14">
        <f>'БС-Актива-НЖ'!E49+'БС-Актива-Ж'!E49</f>
        <v>0</v>
      </c>
      <c r="F49" s="14">
        <f>'БС-Актива-НЖ'!F49+'БС-Актива-Ж'!F49</f>
        <v>1455</v>
      </c>
      <c r="G49" s="14">
        <f>'БС-Актива-НЖ'!G49+'БС-Актива-Ж'!G49</f>
        <v>2106</v>
      </c>
    </row>
    <row r="50" spans="1:7" x14ac:dyDescent="0.25">
      <c r="A50" s="7" t="s">
        <v>119</v>
      </c>
      <c r="B50" s="8" t="s">
        <v>120</v>
      </c>
      <c r="C50" s="7" t="s">
        <v>121</v>
      </c>
      <c r="D50" s="14">
        <f>'БС-Актива-НЖ'!D50+'БС-Актива-Ж'!D50</f>
        <v>0</v>
      </c>
      <c r="E50" s="14">
        <f>'БС-Актива-НЖ'!E50+'БС-Актива-Ж'!E50</f>
        <v>0</v>
      </c>
      <c r="F50" s="14">
        <f>'БС-Актива-НЖ'!F50+'БС-Актива-Ж'!F50</f>
        <v>0</v>
      </c>
      <c r="G50" s="14">
        <f>'БС-Актива-НЖ'!G50+'БС-Актива-Ж'!G50</f>
        <v>0</v>
      </c>
    </row>
    <row r="51" spans="1:7" x14ac:dyDescent="0.25">
      <c r="A51" s="7" t="s">
        <v>122</v>
      </c>
      <c r="B51" s="8" t="s">
        <v>123</v>
      </c>
      <c r="C51" s="7" t="s">
        <v>124</v>
      </c>
      <c r="D51" s="14">
        <f>'БС-Актива-НЖ'!D51+'БС-Актива-Ж'!D51</f>
        <v>0</v>
      </c>
      <c r="E51" s="14">
        <f>'БС-Актива-НЖ'!E51+'БС-Актива-Ж'!E51</f>
        <v>0</v>
      </c>
      <c r="F51" s="14">
        <f>'БС-Актива-НЖ'!F51+'БС-Актива-Ж'!F51</f>
        <v>0</v>
      </c>
      <c r="G51" s="14">
        <f>'БС-Актива-НЖ'!G51+'БС-Актива-Ж'!G51</f>
        <v>0</v>
      </c>
    </row>
    <row r="52" spans="1:7" x14ac:dyDescent="0.25">
      <c r="A52" s="7" t="s">
        <v>125</v>
      </c>
      <c r="B52" s="8" t="s">
        <v>126</v>
      </c>
      <c r="C52" s="7" t="s">
        <v>127</v>
      </c>
      <c r="D52" s="14">
        <f>'БС-Актива-НЖ'!D52+'БС-Актива-Ж'!D52</f>
        <v>0</v>
      </c>
      <c r="E52" s="14">
        <f>'БС-Актива-НЖ'!E52+'БС-Актива-Ж'!E52</f>
        <v>0</v>
      </c>
      <c r="F52" s="14">
        <f>'БС-Актива-НЖ'!F52+'БС-Актива-Ж'!F52</f>
        <v>0</v>
      </c>
      <c r="G52" s="14">
        <f>'БС-Актива-НЖ'!G52+'БС-Актива-Ж'!G52</f>
        <v>463</v>
      </c>
    </row>
    <row r="53" spans="1:7" x14ac:dyDescent="0.25">
      <c r="A53" s="7" t="s">
        <v>128</v>
      </c>
      <c r="B53" s="8" t="s">
        <v>129</v>
      </c>
      <c r="C53" s="7" t="s">
        <v>130</v>
      </c>
      <c r="D53" s="14">
        <f>'БС-Актива-НЖ'!D53+'БС-Актива-Ж'!D53</f>
        <v>19071659.490000002</v>
      </c>
      <c r="E53" s="14">
        <f>'БС-Актива-НЖ'!E53+'БС-Актива-Ж'!E53</f>
        <v>303208</v>
      </c>
      <c r="F53" s="14">
        <f>'БС-Актива-НЖ'!F53+'БС-Актива-Ж'!F53</f>
        <v>18768451.490000002</v>
      </c>
      <c r="G53" s="14">
        <f>'БС-Актива-НЖ'!G53+'БС-Актива-Ж'!G53</f>
        <v>23469734</v>
      </c>
    </row>
    <row r="54" spans="1:7" x14ac:dyDescent="0.25">
      <c r="A54" s="7" t="s">
        <v>131</v>
      </c>
      <c r="B54" s="8" t="s">
        <v>132</v>
      </c>
      <c r="C54" s="7" t="s">
        <v>133</v>
      </c>
      <c r="D54" s="14">
        <f>'БС-Актива-НЖ'!D54+'БС-Актива-Ж'!D54</f>
        <v>220111</v>
      </c>
      <c r="E54" s="14">
        <f>'БС-Актива-НЖ'!E54+'БС-Актива-Ж'!E54</f>
        <v>21298</v>
      </c>
      <c r="F54" s="14">
        <f>'БС-Актива-НЖ'!F54+'БС-Актива-Ж'!F54</f>
        <v>198813</v>
      </c>
      <c r="G54" s="14">
        <f>'БС-Актива-НЖ'!G54+'БС-Актива-Ж'!G54</f>
        <v>172524</v>
      </c>
    </row>
    <row r="55" spans="1:7" ht="22.5" x14ac:dyDescent="0.25">
      <c r="A55" s="7" t="s">
        <v>134</v>
      </c>
      <c r="B55" s="8" t="s">
        <v>135</v>
      </c>
      <c r="C55" s="7" t="s">
        <v>136</v>
      </c>
      <c r="D55" s="14">
        <f>'БС-Актива-НЖ'!D55+'БС-Актива-Ж'!D55</f>
        <v>0</v>
      </c>
      <c r="E55" s="14">
        <f>'БС-Актива-НЖ'!E55+'БС-Актива-Ж'!E55</f>
        <v>0</v>
      </c>
      <c r="F55" s="14">
        <f>'БС-Актива-НЖ'!F55+'БС-Актива-Ж'!F55</f>
        <v>0</v>
      </c>
      <c r="G55" s="14">
        <f>'БС-Актива-НЖ'!G55+'БС-Актива-Ж'!G55</f>
        <v>0</v>
      </c>
    </row>
    <row r="56" spans="1:7" ht="22.5" x14ac:dyDescent="0.25">
      <c r="A56" s="7" t="s">
        <v>137</v>
      </c>
      <c r="B56" s="8" t="s">
        <v>138</v>
      </c>
      <c r="C56" s="7" t="s">
        <v>139</v>
      </c>
      <c r="D56" s="14">
        <f>'БС-Актива-НЖ'!D56+'БС-Актива-Ж'!D56</f>
        <v>220111</v>
      </c>
      <c r="E56" s="14">
        <f>'БС-Актива-НЖ'!E56+'БС-Актива-Ж'!E56</f>
        <v>21298</v>
      </c>
      <c r="F56" s="14">
        <f>'БС-Актива-НЖ'!F56+'БС-Актива-Ж'!F56</f>
        <v>198813</v>
      </c>
      <c r="G56" s="14">
        <f>'БС-Актива-НЖ'!G56+'БС-Актива-Ж'!G56</f>
        <v>171836</v>
      </c>
    </row>
    <row r="57" spans="1:7" ht="22.5" x14ac:dyDescent="0.25">
      <c r="A57" s="7" t="s">
        <v>140</v>
      </c>
      <c r="B57" s="8" t="s">
        <v>141</v>
      </c>
      <c r="C57" s="7" t="s">
        <v>142</v>
      </c>
      <c r="D57" s="14">
        <f>'БС-Актива-НЖ'!D57+'БС-Актива-Ж'!D57</f>
        <v>0</v>
      </c>
      <c r="E57" s="14">
        <f>'БС-Актива-НЖ'!E57+'БС-Актива-Ж'!E57</f>
        <v>0</v>
      </c>
      <c r="F57" s="14">
        <f>'БС-Актива-НЖ'!F57+'БС-Актива-Ж'!F57</f>
        <v>0</v>
      </c>
      <c r="G57" s="14">
        <f>'БС-Актива-НЖ'!G57+'БС-Актива-Ж'!G57</f>
        <v>688</v>
      </c>
    </row>
    <row r="58" spans="1:7" ht="22.5" x14ac:dyDescent="0.25">
      <c r="A58" s="7" t="s">
        <v>143</v>
      </c>
      <c r="B58" s="8" t="s">
        <v>144</v>
      </c>
      <c r="C58" s="7" t="s">
        <v>145</v>
      </c>
      <c r="D58" s="14">
        <f>'БС-Актива-НЖ'!D58+'БС-Актива-Ж'!D58</f>
        <v>0</v>
      </c>
      <c r="E58" s="14">
        <f>'БС-Актива-НЖ'!E58+'БС-Актива-Ж'!E58</f>
        <v>0</v>
      </c>
      <c r="F58" s="14">
        <f>'БС-Актива-НЖ'!F58+'БС-Актива-Ж'!F58</f>
        <v>0</v>
      </c>
      <c r="G58" s="14">
        <f>'БС-Актива-НЖ'!G58+'БС-Актива-Ж'!G58</f>
        <v>0</v>
      </c>
    </row>
    <row r="59" spans="1:7" ht="22.5" x14ac:dyDescent="0.25">
      <c r="A59" s="7" t="s">
        <v>146</v>
      </c>
      <c r="B59" s="8" t="s">
        <v>147</v>
      </c>
      <c r="C59" s="7" t="s">
        <v>148</v>
      </c>
      <c r="D59" s="14">
        <f>'БС-Актива-НЖ'!D59+'БС-Актива-Ж'!D59</f>
        <v>0</v>
      </c>
      <c r="E59" s="14">
        <f>'БС-Актива-НЖ'!E59+'БС-Актива-Ж'!E59</f>
        <v>0</v>
      </c>
      <c r="F59" s="14">
        <f>'БС-Актива-НЖ'!F59+'БС-Актива-Ж'!F59</f>
        <v>0</v>
      </c>
      <c r="G59" s="14">
        <f>'БС-Актива-НЖ'!G59+'БС-Актива-Ж'!G59</f>
        <v>0</v>
      </c>
    </row>
    <row r="60" spans="1:7" ht="22.5" x14ac:dyDescent="0.25">
      <c r="A60" s="7" t="s">
        <v>149</v>
      </c>
      <c r="B60" s="8" t="s">
        <v>150</v>
      </c>
      <c r="C60" s="7" t="s">
        <v>151</v>
      </c>
      <c r="D60" s="14">
        <f>'БС-Актива-НЖ'!D60+'БС-Актива-Ж'!D60</f>
        <v>0</v>
      </c>
      <c r="E60" s="14">
        <f>'БС-Актива-НЖ'!E60+'БС-Актива-Ж'!E60</f>
        <v>0</v>
      </c>
      <c r="F60" s="14">
        <f>'БС-Актива-НЖ'!F60+'БС-Актива-Ж'!F60</f>
        <v>0</v>
      </c>
      <c r="G60" s="14">
        <f>'БС-Актива-НЖ'!G60+'БС-Актива-Ж'!G60</f>
        <v>0</v>
      </c>
    </row>
    <row r="61" spans="1:7" ht="22.5" x14ac:dyDescent="0.25">
      <c r="A61" s="7" t="s">
        <v>152</v>
      </c>
      <c r="B61" s="8" t="s">
        <v>153</v>
      </c>
      <c r="C61" s="7" t="s">
        <v>154</v>
      </c>
      <c r="D61" s="14">
        <f>'БС-Актива-НЖ'!D61+'БС-Актива-Ж'!D61</f>
        <v>0</v>
      </c>
      <c r="E61" s="14">
        <f>'БС-Актива-НЖ'!E61+'БС-Актива-Ж'!E61</f>
        <v>0</v>
      </c>
      <c r="F61" s="14">
        <f>'БС-Актива-НЖ'!F61+'БС-Актива-Ж'!F61</f>
        <v>0</v>
      </c>
      <c r="G61" s="14">
        <f>'БС-Актива-НЖ'!G61+'БС-Актива-Ж'!G61</f>
        <v>0</v>
      </c>
    </row>
    <row r="62" spans="1:7" ht="22.5" x14ac:dyDescent="0.25">
      <c r="A62" s="7" t="s">
        <v>155</v>
      </c>
      <c r="B62" s="8" t="s">
        <v>156</v>
      </c>
      <c r="C62" s="7" t="s">
        <v>157</v>
      </c>
      <c r="D62" s="14">
        <f>'БС-Актива-НЖ'!D62+'БС-Актива-Ж'!D62</f>
        <v>0</v>
      </c>
      <c r="E62" s="14">
        <f>'БС-Актива-НЖ'!E62+'БС-Актива-Ж'!E62</f>
        <v>0</v>
      </c>
      <c r="F62" s="14">
        <f>'БС-Актива-НЖ'!F62+'БС-Актива-Ж'!F62</f>
        <v>0</v>
      </c>
      <c r="G62" s="14">
        <f>'БС-Актива-НЖ'!G62+'БС-Актива-Ж'!G62</f>
        <v>0</v>
      </c>
    </row>
    <row r="63" spans="1:7" x14ac:dyDescent="0.25">
      <c r="A63" s="7" t="s">
        <v>158</v>
      </c>
      <c r="B63" s="8" t="s">
        <v>159</v>
      </c>
      <c r="C63" s="7" t="s">
        <v>160</v>
      </c>
      <c r="D63" s="14">
        <f>'БС-Актива-НЖ'!D63+'БС-Актива-Ж'!D63</f>
        <v>567133</v>
      </c>
      <c r="E63" s="14">
        <f>'БС-Актива-НЖ'!E63+'БС-Актива-Ж'!E63</f>
        <v>225020</v>
      </c>
      <c r="F63" s="14">
        <f>'БС-Актива-НЖ'!F63+'БС-Актива-Ж'!F63</f>
        <v>342113</v>
      </c>
      <c r="G63" s="14">
        <f>'БС-Актива-НЖ'!G63+'БС-Актива-Ж'!G63</f>
        <v>289199</v>
      </c>
    </row>
    <row r="64" spans="1:7" x14ac:dyDescent="0.25">
      <c r="A64" s="7" t="s">
        <v>161</v>
      </c>
      <c r="B64" s="8" t="s">
        <v>162</v>
      </c>
      <c r="C64" s="7" t="s">
        <v>163</v>
      </c>
      <c r="D64" s="14">
        <f>'БС-Актива-НЖ'!D64+'БС-Актива-Ж'!D64</f>
        <v>114101</v>
      </c>
      <c r="E64" s="14">
        <f>'БС-Актива-НЖ'!E64+'БС-Актива-Ж'!E64</f>
        <v>6890</v>
      </c>
      <c r="F64" s="14">
        <f>'БС-Актива-НЖ'!F64+'БС-Актива-Ж'!F64</f>
        <v>107211</v>
      </c>
      <c r="G64" s="14">
        <f>'БС-Актива-НЖ'!G64+'БС-Актива-Ж'!G64</f>
        <v>100134</v>
      </c>
    </row>
    <row r="65" spans="1:7" x14ac:dyDescent="0.25">
      <c r="A65" s="7" t="s">
        <v>164</v>
      </c>
      <c r="B65" s="8" t="s">
        <v>165</v>
      </c>
      <c r="C65" s="7" t="s">
        <v>166</v>
      </c>
      <c r="D65" s="14">
        <f>'БС-Актива-НЖ'!D65+'БС-Актива-Ж'!D65</f>
        <v>14505374.49</v>
      </c>
      <c r="E65" s="14">
        <f>'БС-Актива-НЖ'!E65+'БС-Актива-Ж'!E65</f>
        <v>50000</v>
      </c>
      <c r="F65" s="14">
        <f>'БС-Актива-НЖ'!F65+'БС-Актива-Ж'!F65</f>
        <v>14455374.49</v>
      </c>
      <c r="G65" s="14">
        <f>'БС-Актива-НЖ'!G65+'БС-Актива-Ж'!G65</f>
        <v>14024191</v>
      </c>
    </row>
    <row r="66" spans="1:7" ht="22.5" x14ac:dyDescent="0.25">
      <c r="A66" s="7" t="s">
        <v>167</v>
      </c>
      <c r="B66" s="8" t="s">
        <v>168</v>
      </c>
      <c r="C66" s="7" t="s">
        <v>169</v>
      </c>
      <c r="D66" s="14">
        <f>'БС-Актива-НЖ'!D66+'БС-Актива-Ж'!D66</f>
        <v>7000000</v>
      </c>
      <c r="E66" s="14">
        <f>'БС-Актива-НЖ'!E66+'БС-Актива-Ж'!E66</f>
        <v>0</v>
      </c>
      <c r="F66" s="14">
        <f>'БС-Актива-НЖ'!F66+'БС-Актива-Ж'!F66</f>
        <v>7000000</v>
      </c>
      <c r="G66" s="14">
        <f>'БС-Актива-НЖ'!G66+'БС-Актива-Ж'!G66</f>
        <v>3000000</v>
      </c>
    </row>
    <row r="67" spans="1:7" ht="22.5" x14ac:dyDescent="0.25">
      <c r="A67" s="7" t="s">
        <v>170</v>
      </c>
      <c r="B67" s="8" t="s">
        <v>171</v>
      </c>
      <c r="C67" s="7" t="s">
        <v>172</v>
      </c>
      <c r="D67" s="14">
        <f>'БС-Актива-НЖ'!D67+'БС-Актива-Ж'!D67</f>
        <v>1600000</v>
      </c>
      <c r="E67" s="14">
        <f>'БС-Актива-НЖ'!E67+'БС-Актива-Ж'!E67</f>
        <v>0</v>
      </c>
      <c r="F67" s="14">
        <f>'БС-Актива-НЖ'!F67+'БС-Актива-Ж'!F67</f>
        <v>1600000</v>
      </c>
      <c r="G67" s="14">
        <f>'БС-Актива-НЖ'!G67+'БС-Актива-Ж'!G67</f>
        <v>600000</v>
      </c>
    </row>
    <row r="68" spans="1:7" ht="22.5" x14ac:dyDescent="0.25">
      <c r="A68" s="7" t="s">
        <v>173</v>
      </c>
      <c r="B68" s="8" t="s">
        <v>174</v>
      </c>
      <c r="C68" s="7" t="s">
        <v>175</v>
      </c>
      <c r="D68" s="14">
        <f>'БС-Актива-НЖ'!D68+'БС-Актива-Ж'!D68</f>
        <v>5255830</v>
      </c>
      <c r="E68" s="14">
        <f>'БС-Актива-НЖ'!E68+'БС-Актива-Ж'!E68</f>
        <v>50000</v>
      </c>
      <c r="F68" s="14">
        <f>'БС-Актива-НЖ'!F68+'БС-Актива-Ж'!F68</f>
        <v>5205830</v>
      </c>
      <c r="G68" s="14">
        <f>'БС-Актива-НЖ'!G68+'БС-Актива-Ж'!G68</f>
        <v>9791189</v>
      </c>
    </row>
    <row r="69" spans="1:7" ht="22.5" x14ac:dyDescent="0.25">
      <c r="A69" s="7" t="s">
        <v>176</v>
      </c>
      <c r="B69" s="8" t="s">
        <v>177</v>
      </c>
      <c r="C69" s="7" t="s">
        <v>178</v>
      </c>
      <c r="D69" s="14">
        <f>'БС-Актива-НЖ'!D69+'БС-Актива-Ж'!D69</f>
        <v>0</v>
      </c>
      <c r="E69" s="14">
        <f>'БС-Актива-НЖ'!E69+'БС-Актива-Ж'!E69</f>
        <v>0</v>
      </c>
      <c r="F69" s="14">
        <f>'БС-Актива-НЖ'!F69+'БС-Актива-Ж'!F69</f>
        <v>0</v>
      </c>
      <c r="G69" s="14">
        <f>'БС-Актива-НЖ'!G69+'БС-Актива-Ж'!G69</f>
        <v>0</v>
      </c>
    </row>
    <row r="70" spans="1:7" ht="22.5" x14ac:dyDescent="0.25">
      <c r="A70" s="7" t="s">
        <v>179</v>
      </c>
      <c r="B70" s="8" t="s">
        <v>180</v>
      </c>
      <c r="C70" s="7" t="s">
        <v>181</v>
      </c>
      <c r="D70" s="14">
        <f>'БС-Актива-НЖ'!D70+'БС-Актива-Ж'!D70</f>
        <v>600000</v>
      </c>
      <c r="E70" s="14">
        <f>'БС-Актива-НЖ'!E70+'БС-Актива-Ж'!E70</f>
        <v>0</v>
      </c>
      <c r="F70" s="14">
        <f>'БС-Актива-НЖ'!F70+'БС-Актива-Ж'!F70</f>
        <v>600000</v>
      </c>
      <c r="G70" s="14">
        <f>'БС-Актива-НЖ'!G70+'БС-Актива-Ж'!G70</f>
        <v>600000</v>
      </c>
    </row>
    <row r="71" spans="1:7" ht="22.5" x14ac:dyDescent="0.25">
      <c r="A71" s="7" t="s">
        <v>182</v>
      </c>
      <c r="B71" s="8" t="s">
        <v>183</v>
      </c>
      <c r="C71" s="7" t="s">
        <v>184</v>
      </c>
      <c r="D71" s="14">
        <f>'БС-Актива-НЖ'!D71+'БС-Актива-Ж'!D71</f>
        <v>0</v>
      </c>
      <c r="E71" s="14">
        <f>'БС-Актива-НЖ'!E71+'БС-Актива-Ж'!E71</f>
        <v>0</v>
      </c>
      <c r="F71" s="14">
        <f>'БС-Актива-НЖ'!F71+'БС-Актива-Ж'!F71</f>
        <v>0</v>
      </c>
      <c r="G71" s="14">
        <f>'БС-Актива-НЖ'!G71+'БС-Актива-Ж'!G71</f>
        <v>0</v>
      </c>
    </row>
    <row r="72" spans="1:7" ht="22.5" x14ac:dyDescent="0.25">
      <c r="A72" s="7" t="s">
        <v>185</v>
      </c>
      <c r="B72" s="8" t="s">
        <v>186</v>
      </c>
      <c r="C72" s="7" t="s">
        <v>187</v>
      </c>
      <c r="D72" s="14">
        <f>'БС-Актива-НЖ'!D72+'БС-Актива-Ж'!D72</f>
        <v>49544.49</v>
      </c>
      <c r="E72" s="14">
        <f>'БС-Актива-НЖ'!E72+'БС-Актива-Ж'!E72</f>
        <v>0</v>
      </c>
      <c r="F72" s="14">
        <f>'БС-Актива-НЖ'!F72+'БС-Актива-Ж'!F72</f>
        <v>49544.49</v>
      </c>
      <c r="G72" s="14">
        <f>'БС-Актива-НЖ'!G72+'БС-Актива-Ж'!G72</f>
        <v>33002</v>
      </c>
    </row>
    <row r="73" spans="1:7" x14ac:dyDescent="0.25">
      <c r="A73" s="7" t="s">
        <v>188</v>
      </c>
      <c r="B73" s="8" t="s">
        <v>189</v>
      </c>
      <c r="C73" s="7" t="s">
        <v>190</v>
      </c>
      <c r="D73" s="14">
        <f>'БС-Актива-НЖ'!D73+'БС-Актива-Ж'!D73</f>
        <v>0</v>
      </c>
      <c r="E73" s="14">
        <f>'БС-Актива-НЖ'!E73+'БС-Актива-Ж'!E73</f>
        <v>0</v>
      </c>
      <c r="F73" s="14">
        <f>'БС-Актива-НЖ'!F73+'БС-Актива-Ж'!F73</f>
        <v>0</v>
      </c>
      <c r="G73" s="14">
        <f>'БС-Актива-НЖ'!G73+'БС-Актива-Ж'!G73</f>
        <v>0</v>
      </c>
    </row>
    <row r="74" spans="1:7" ht="22.5" x14ac:dyDescent="0.25">
      <c r="A74" s="7" t="s">
        <v>191</v>
      </c>
      <c r="B74" s="8" t="s">
        <v>192</v>
      </c>
      <c r="C74" s="7" t="s">
        <v>193</v>
      </c>
      <c r="D74" s="14">
        <f>'БС-Актива-НЖ'!D74+'БС-Актива-Ж'!D74</f>
        <v>0</v>
      </c>
      <c r="E74" s="14">
        <f>'БС-Актива-НЖ'!E74+'БС-Актива-Ж'!E74</f>
        <v>0</v>
      </c>
      <c r="F74" s="14">
        <f>'БС-Актива-НЖ'!F74+'БС-Актива-Ж'!F74</f>
        <v>0</v>
      </c>
      <c r="G74" s="14">
        <f>'БС-Актива-НЖ'!G74+'БС-Актива-Ж'!G74</f>
        <v>0</v>
      </c>
    </row>
    <row r="75" spans="1:7" x14ac:dyDescent="0.25">
      <c r="A75" s="7" t="s">
        <v>194</v>
      </c>
      <c r="B75" s="8" t="s">
        <v>195</v>
      </c>
      <c r="C75" s="7" t="s">
        <v>196</v>
      </c>
      <c r="D75" s="14">
        <f>'БС-Актива-НЖ'!D75+'БС-Актива-Ж'!D75</f>
        <v>3664940</v>
      </c>
      <c r="E75" s="14">
        <f>'БС-Актива-НЖ'!E75+'БС-Актива-Ж'!E75</f>
        <v>0</v>
      </c>
      <c r="F75" s="14">
        <f>'БС-Актива-НЖ'!F75+'БС-Актива-Ж'!F75</f>
        <v>3664940</v>
      </c>
      <c r="G75" s="14">
        <f>'БС-Актива-НЖ'!G75+'БС-Актива-Ж'!G75</f>
        <v>8883686</v>
      </c>
    </row>
    <row r="76" spans="1:7" x14ac:dyDescent="0.25">
      <c r="A76" s="7" t="s">
        <v>197</v>
      </c>
      <c r="B76" s="8" t="s">
        <v>198</v>
      </c>
      <c r="C76" s="7" t="s">
        <v>199</v>
      </c>
      <c r="D76" s="14">
        <f>'БС-Актива-НЖ'!D76+'БС-Актива-Ж'!D76</f>
        <v>0</v>
      </c>
      <c r="E76" s="14">
        <f>'БС-Актива-НЖ'!E76+'БС-Актива-Ж'!E76</f>
        <v>0</v>
      </c>
      <c r="F76" s="14">
        <f>'БС-Актива-НЖ'!F76+'БС-Актива-Ж'!F76</f>
        <v>0</v>
      </c>
      <c r="G76" s="14">
        <f>'БС-Актива-НЖ'!G76+'БС-Актива-Ж'!G76</f>
        <v>0</v>
      </c>
    </row>
    <row r="77" spans="1:7" x14ac:dyDescent="0.25">
      <c r="A77" s="7" t="s">
        <v>200</v>
      </c>
      <c r="B77" s="8" t="s">
        <v>201</v>
      </c>
      <c r="C77" s="7" t="s">
        <v>202</v>
      </c>
      <c r="D77" s="14">
        <f>'БС-Актива-НЖ'!D77+'БС-Актива-Ж'!D77</f>
        <v>3664940</v>
      </c>
      <c r="E77" s="14">
        <f>'БС-Актива-НЖ'!E77+'БС-Актива-Ж'!E77</f>
        <v>0</v>
      </c>
      <c r="F77" s="14">
        <f>'БС-Актива-НЖ'!F77+'БС-Актива-Ж'!F77</f>
        <v>3664940</v>
      </c>
      <c r="G77" s="14">
        <f>'БС-Актива-НЖ'!G77+'БС-Актива-Ж'!G77</f>
        <v>8883686</v>
      </c>
    </row>
    <row r="78" spans="1:7" x14ac:dyDescent="0.25">
      <c r="A78" s="7" t="s">
        <v>203</v>
      </c>
      <c r="B78" s="8" t="s">
        <v>204</v>
      </c>
      <c r="C78" s="7" t="s">
        <v>205</v>
      </c>
      <c r="D78" s="14">
        <f>'БС-Актива-НЖ'!D78+'БС-Актива-Ж'!D78</f>
        <v>0</v>
      </c>
      <c r="E78" s="14">
        <f>'БС-Актива-НЖ'!E78+'БС-Актива-Ж'!E78</f>
        <v>0</v>
      </c>
      <c r="F78" s="14">
        <f>'БС-Актива-НЖ'!F78+'БС-Актива-Ж'!F78</f>
        <v>0</v>
      </c>
      <c r="G78" s="14">
        <f>'БС-Актива-НЖ'!G78+'БС-Актива-Ж'!G78</f>
        <v>0</v>
      </c>
    </row>
    <row r="79" spans="1:7" ht="22.5" x14ac:dyDescent="0.25">
      <c r="A79" s="7" t="s">
        <v>206</v>
      </c>
      <c r="B79" s="8" t="s">
        <v>207</v>
      </c>
      <c r="C79" s="7" t="s">
        <v>208</v>
      </c>
      <c r="D79" s="14">
        <f>'БС-Актива-НЖ'!D79+'БС-Актива-Ж'!D79</f>
        <v>988935</v>
      </c>
      <c r="E79" s="14">
        <f>'БС-Актива-НЖ'!E79+'БС-Актива-Ж'!E79</f>
        <v>0</v>
      </c>
      <c r="F79" s="14">
        <f>'БС-Актива-НЖ'!F79+'БС-Актива-Ж'!F79</f>
        <v>988935</v>
      </c>
      <c r="G79" s="14">
        <f>'БС-Актива-НЖ'!G79+'БС-Актива-Ж'!G79</f>
        <v>728623</v>
      </c>
    </row>
    <row r="80" spans="1:7" x14ac:dyDescent="0.25">
      <c r="A80" s="7" t="s">
        <v>209</v>
      </c>
      <c r="B80" s="8" t="s">
        <v>210</v>
      </c>
      <c r="C80" s="7" t="s">
        <v>211</v>
      </c>
      <c r="D80" s="14">
        <f>'БС-Актива-НЖ'!D80+'БС-Актива-Ж'!D80</f>
        <v>0</v>
      </c>
      <c r="E80" s="14">
        <f>'БС-Актива-НЖ'!E80+'БС-Актива-Ж'!E80</f>
        <v>0</v>
      </c>
      <c r="F80" s="14">
        <f>'БС-Актива-НЖ'!F80+'БС-Актива-Ж'!F80</f>
        <v>0</v>
      </c>
      <c r="G80" s="14">
        <f>'БС-Актива-НЖ'!G80+'БС-Актива-Ж'!G80</f>
        <v>0</v>
      </c>
    </row>
    <row r="81" spans="1:7" x14ac:dyDescent="0.25">
      <c r="A81" s="7" t="s">
        <v>212</v>
      </c>
      <c r="B81" s="8" t="s">
        <v>213</v>
      </c>
      <c r="C81" s="7" t="s">
        <v>214</v>
      </c>
      <c r="D81" s="14">
        <f>'БС-Актива-НЖ'!D81+'БС-Актива-Ж'!D81</f>
        <v>0</v>
      </c>
      <c r="E81" s="14">
        <f>'БС-Актива-НЖ'!E81+'БС-Актива-Ж'!E81</f>
        <v>0</v>
      </c>
      <c r="F81" s="14">
        <f>'БС-Актива-НЖ'!F81+'БС-Актива-Ж'!F81</f>
        <v>0</v>
      </c>
      <c r="G81" s="14">
        <f>'БС-Актива-НЖ'!G81+'БС-Актива-Ж'!G81</f>
        <v>0</v>
      </c>
    </row>
    <row r="82" spans="1:7" x14ac:dyDescent="0.25">
      <c r="A82" s="7" t="s">
        <v>8</v>
      </c>
      <c r="B82" s="8" t="s">
        <v>215</v>
      </c>
      <c r="C82" s="7" t="s">
        <v>216</v>
      </c>
      <c r="D82" s="14">
        <f>'БС-Актива-НЖ'!D82+'БС-Актива-Ж'!D82</f>
        <v>54317125.490000002</v>
      </c>
      <c r="E82" s="14">
        <f>'БС-Актива-НЖ'!E82+'БС-Актива-Ж'!E82</f>
        <v>6432569</v>
      </c>
      <c r="F82" s="14">
        <f>'БС-Актива-НЖ'!F82+'БС-Актива-Ж'!F82</f>
        <v>47884556.490000002</v>
      </c>
      <c r="G82" s="14">
        <f>'БС-Актива-НЖ'!G82+'БС-Актива-Ж'!G82</f>
        <v>48127792</v>
      </c>
    </row>
    <row r="83" spans="1:7" x14ac:dyDescent="0.25">
      <c r="A83" s="7" t="s">
        <v>217</v>
      </c>
      <c r="B83" s="8" t="s">
        <v>218</v>
      </c>
      <c r="C83" s="7" t="s">
        <v>219</v>
      </c>
      <c r="D83" s="14">
        <f>'БС-Актива-НЖ'!D83+'БС-Актива-Ж'!D83</f>
        <v>0</v>
      </c>
      <c r="E83" s="14">
        <f>'БС-Актива-НЖ'!E83+'БС-Актива-Ж'!E83</f>
        <v>0</v>
      </c>
      <c r="F83" s="14">
        <f>'БС-Актива-НЖ'!F83+'БС-Актива-Ж'!F83</f>
        <v>0</v>
      </c>
      <c r="G83" s="14">
        <f>'БС-Актива-НЖ'!G83+'БС-Актива-Ж'!G83</f>
        <v>0</v>
      </c>
    </row>
    <row r="84" spans="1:7" x14ac:dyDescent="0.25">
      <c r="A84" s="7" t="s">
        <v>8</v>
      </c>
      <c r="B84" s="8" t="s">
        <v>220</v>
      </c>
      <c r="C84" s="7" t="s">
        <v>221</v>
      </c>
      <c r="D84" s="14">
        <f>'БС-Актива-НЖ'!D84+'БС-Актива-Ж'!D84</f>
        <v>54317125.490000002</v>
      </c>
      <c r="E84" s="14">
        <f>'БС-Актива-НЖ'!E84+'БС-Актива-Ж'!E84</f>
        <v>6432569</v>
      </c>
      <c r="F84" s="14">
        <f>'БС-Актива-НЖ'!F84+'БС-Актива-Ж'!F84</f>
        <v>47884556.490000002</v>
      </c>
      <c r="G84" s="14">
        <f>'БС-Актива-НЖ'!G84+'БС-Актива-Ж'!G84</f>
        <v>48127792</v>
      </c>
    </row>
  </sheetData>
  <sheetProtection password="C55C" sheet="1" objects="1" scenarios="1"/>
  <mergeCells count="28">
    <mergeCell ref="A15:A16"/>
    <mergeCell ref="B15:B16"/>
    <mergeCell ref="C15:C16"/>
    <mergeCell ref="G15:G16"/>
    <mergeCell ref="D15:F15"/>
    <mergeCell ref="A11:B11"/>
    <mergeCell ref="C11:G11"/>
    <mergeCell ref="A12:G12"/>
    <mergeCell ref="A13:G13"/>
    <mergeCell ref="A14:G14"/>
    <mergeCell ref="A8:B8"/>
    <mergeCell ref="C8:G8"/>
    <mergeCell ref="A9:B9"/>
    <mergeCell ref="C9:G9"/>
    <mergeCell ref="A10:B10"/>
    <mergeCell ref="C10:G10"/>
    <mergeCell ref="A5:B5"/>
    <mergeCell ref="C5:G5"/>
    <mergeCell ref="A6:B6"/>
    <mergeCell ref="C6:G6"/>
    <mergeCell ref="A7:B7"/>
    <mergeCell ref="C7:G7"/>
    <mergeCell ref="A2:B2"/>
    <mergeCell ref="C2:G2"/>
    <mergeCell ref="A3:B3"/>
    <mergeCell ref="C3:G3"/>
    <mergeCell ref="A4:B4"/>
    <mergeCell ref="C4:G4"/>
  </mergeCells>
  <dataValidations count="8">
    <dataValidation type="date" operator="greaterThan" allowBlank="1" showErrorMessage="1" sqref="C4:G4" xr:uid="{00000000-0002-0000-0300-000000000000}">
      <formula1>DATE(2000, 1, 1)</formula1>
      <formula2>DATE(2000, 1, 1)</formula2>
    </dataValidation>
    <dataValidation type="whole" operator="greaterThanOrEqual" allowBlank="1" showErrorMessage="1" sqref="C5:G5" xr:uid="{00000000-0002-0000-0300-000005000000}">
      <formula1>1</formula1>
      <formula2>1000</formula2>
    </dataValidation>
    <dataValidation type="date" operator="greaterThanOrEqual" allowBlank="1" showErrorMessage="1" errorTitle="Грешка" error="Датум попуњавања не може бити мањи од вриједности Стање на дан" sqref="C9" xr:uid="{00000000-0002-0000-0300-00000A000000}">
      <formula1>C4</formula1>
      <formula2>C4</formula2>
    </dataValidation>
    <dataValidation type="date" operator="greaterThanOrEqual" allowBlank="1" showErrorMessage="1" errorTitle="Грешка" error="Датум попуњавања не може бити мањи од вриједности Стање на дан" sqref="D9" xr:uid="{00000000-0002-0000-0300-00000B000000}">
      <formula1>C4</formula1>
      <formula2>C4</formula2>
    </dataValidation>
    <dataValidation type="date" operator="greaterThanOrEqual" allowBlank="1" showErrorMessage="1" errorTitle="Грешка" error="Датум попуњавања не може бити мањи од вриједности Стање на дан" sqref="E9" xr:uid="{00000000-0002-0000-0300-00000C000000}">
      <formula1>C4</formula1>
      <formula2>C4</formula2>
    </dataValidation>
    <dataValidation type="date" operator="greaterThanOrEqual" allowBlank="1" showErrorMessage="1" errorTitle="Грешка" error="Датум попуњавања не може бити мањи од вриједности Стање на дан" sqref="F9" xr:uid="{00000000-0002-0000-0300-00000D000000}">
      <formula1>C4</formula1>
      <formula2>C4</formula2>
    </dataValidation>
    <dataValidation type="date" operator="greaterThanOrEqual" allowBlank="1" showErrorMessage="1" errorTitle="Грешка" error="Датум попуњавања не може бити мањи од вриједности Стање на дан" sqref="G9" xr:uid="{00000000-0002-0000-0300-00000E000000}">
      <formula1>C4</formula1>
      <formula2>C4</formula2>
    </dataValidation>
    <dataValidation type="custom" allowBlank="1" showErrorMessage="1" sqref="D18:G85" xr:uid="{00000000-0002-0000-0300-00000F000000}">
      <formula1>ISNUMBER(D18)</formula1>
    </dataValidation>
  </dataValidations>
  <pageMargins left="0.7" right="0.7" top="0.75" bottom="0.75" header="0.3" footer="0.3"/>
  <pageSetup paperSize="9" fitToHeight="1000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96"/>
  <sheetViews>
    <sheetView topLeftCell="A10" workbookViewId="0">
      <selection activeCell="D88" sqref="D88"/>
    </sheetView>
  </sheetViews>
  <sheetFormatPr defaultRowHeight="15" x14ac:dyDescent="0.25"/>
  <cols>
    <col min="1" max="1" width="9.140625" customWidth="1" collapsed="1"/>
    <col min="2" max="2" width="77.140625" customWidth="1" collapsed="1"/>
    <col min="3" max="3" width="9.140625" customWidth="1" collapsed="1"/>
    <col min="4" max="5" width="15.28515625" customWidth="1" collapsed="1"/>
    <col min="6" max="6" width="8" hidden="1" collapsed="1"/>
  </cols>
  <sheetData>
    <row r="1" spans="1:5" x14ac:dyDescent="0.25">
      <c r="E1" s="1" t="s">
        <v>0</v>
      </c>
    </row>
    <row r="2" spans="1:5" x14ac:dyDescent="0.25">
      <c r="A2" s="27" t="s">
        <v>1</v>
      </c>
      <c r="B2" s="28"/>
      <c r="C2" s="29" t="str">
        <f>IF('БС-Актива-НЖ'!C2="","",'БС-Актива-НЖ'!C2)</f>
        <v>"НЕШКОВИЋ ОСИГУРАЊЕ" А.Д. Бијељина</v>
      </c>
      <c r="D2" s="29" t="str">
        <f>IF('БС-Актива-НЖ'!D2="","",'БС-Актива-НЖ'!D2)</f>
        <v>"НЕШКОВИЋ ОСИГУРАЊЕ" А.Д. Бијељина</v>
      </c>
      <c r="E2" s="29" t="str">
        <f>IF('БС-Актива-НЖ'!E2="","",'БС-Актива-НЖ'!E2)</f>
        <v>"НЕШКОВИЋ ОСИГУРАЊЕ" А.Д. Бијељина</v>
      </c>
    </row>
    <row r="3" spans="1:5" x14ac:dyDescent="0.25">
      <c r="A3" s="27" t="s">
        <v>3</v>
      </c>
      <c r="B3" s="28"/>
      <c r="C3" s="29" t="str">
        <f>IF('БС-Актива-НЖ'!C3="","",'БС-Актива-НЖ'!C3)</f>
        <v>РД-1</v>
      </c>
      <c r="D3" s="29" t="str">
        <f>IF('БС-Актива-НЖ'!D3="","",'БС-Актива-НЖ'!D3)</f>
        <v>РД-1</v>
      </c>
      <c r="E3" s="29" t="str">
        <f>IF('БС-Актива-НЖ'!E3="","",'БС-Актива-НЖ'!E3)</f>
        <v>РД-1</v>
      </c>
    </row>
    <row r="4" spans="1:5" x14ac:dyDescent="0.25">
      <c r="A4" s="27" t="s">
        <v>5</v>
      </c>
      <c r="B4" s="28"/>
      <c r="C4" s="41">
        <f>IF('БС-Актива-НЖ'!C4="","",'БС-Актива-НЖ'!C4)</f>
        <v>46203</v>
      </c>
      <c r="D4" s="41" t="str">
        <f>IF('БС-Актива-НЖ'!D4="","",'БС-Актива-НЖ'!D4)</f>
        <v/>
      </c>
      <c r="E4" s="41" t="str">
        <f>IF('БС-Актива-НЖ'!E4="","",'БС-Актива-НЖ'!E4)</f>
        <v/>
      </c>
    </row>
    <row r="5" spans="1:5" x14ac:dyDescent="0.25">
      <c r="A5" s="27" t="s">
        <v>6</v>
      </c>
      <c r="B5" s="28"/>
      <c r="C5" s="42">
        <f>IF('БС-Актива-НЖ'!C5="","",'БС-Актива-НЖ'!C5)</f>
        <v>1</v>
      </c>
      <c r="D5" s="42" t="str">
        <f>IF('БС-Актива-НЖ'!D5="","",'БС-Актива-НЖ'!D5)</f>
        <v/>
      </c>
      <c r="E5" s="42" t="str">
        <f>IF('БС-Актива-НЖ'!E5="","",'БС-Актива-НЖ'!E5)</f>
        <v/>
      </c>
    </row>
    <row r="6" spans="1:5" x14ac:dyDescent="0.25">
      <c r="A6" s="27" t="s">
        <v>7</v>
      </c>
      <c r="B6" s="28"/>
      <c r="C6" s="29" t="str">
        <f>IF('БС-Актива-НЖ'!C6="","",'БС-Актива-НЖ'!C6)</f>
        <v>Ј.Шкиљевић</v>
      </c>
      <c r="D6" s="29" t="str">
        <f>IF('БС-Актива-НЖ'!D6="","",'БС-Актива-НЖ'!D6)</f>
        <v/>
      </c>
      <c r="E6" s="29" t="str">
        <f>IF('БС-Актива-НЖ'!E6="","",'БС-Актива-НЖ'!E6)</f>
        <v/>
      </c>
    </row>
    <row r="7" spans="1:5" x14ac:dyDescent="0.25">
      <c r="A7" s="27" t="s">
        <v>9</v>
      </c>
      <c r="B7" s="28"/>
      <c r="C7" s="29" t="str">
        <f>IF('БС-Актива-НЖ'!C7="","",'БС-Актива-НЖ'!C7)</f>
        <v>Миленко Мишановић</v>
      </c>
      <c r="D7" s="29" t="str">
        <f>IF('БС-Актива-НЖ'!D7="","",'БС-Актива-НЖ'!D7)</f>
        <v/>
      </c>
      <c r="E7" s="29" t="str">
        <f>IF('БС-Актива-НЖ'!E7="","",'БС-Актива-НЖ'!E7)</f>
        <v/>
      </c>
    </row>
    <row r="8" spans="1:5" x14ac:dyDescent="0.25">
      <c r="A8" s="27" t="s">
        <v>10</v>
      </c>
      <c r="B8" s="28"/>
      <c r="C8" s="29" t="str">
        <f>IF('БС-Актива-НЖ'!C8="","",'БС-Актива-НЖ'!C8)</f>
        <v>Вања Драгичевић</v>
      </c>
      <c r="D8" s="29" t="str">
        <f>IF('БС-Актива-НЖ'!D8="","",'БС-Актива-НЖ'!D8)</f>
        <v/>
      </c>
      <c r="E8" s="29" t="str">
        <f>IF('БС-Актива-НЖ'!E8="","",'БС-Актива-НЖ'!E8)</f>
        <v/>
      </c>
    </row>
    <row r="9" spans="1:5" x14ac:dyDescent="0.25">
      <c r="A9" s="27" t="s">
        <v>11</v>
      </c>
      <c r="B9" s="28"/>
      <c r="C9" s="41">
        <f>IF('БС-Актива-НЖ'!C9="","",'БС-Актива-НЖ'!C9)</f>
        <v>46226</v>
      </c>
      <c r="D9" s="41" t="str">
        <f>IF('БС-Актива-НЖ'!D9="","",'БС-Актива-НЖ'!D9)</f>
        <v/>
      </c>
      <c r="E9" s="41" t="str">
        <f>IF('БС-Актива-НЖ'!E9="","",'БС-Актива-НЖ'!E9)</f>
        <v/>
      </c>
    </row>
    <row r="10" spans="1:5" x14ac:dyDescent="0.25">
      <c r="A10" s="27" t="s">
        <v>12</v>
      </c>
      <c r="B10" s="28"/>
      <c r="C10" s="29" t="str">
        <f>IF('БС-Актива-НЖ'!C10="","",'БС-Актива-НЖ'!C10)</f>
        <v>Бијељина</v>
      </c>
      <c r="D10" s="29" t="str">
        <f>IF('БС-Актива-НЖ'!D10="","",'БС-Актива-НЖ'!D10)</f>
        <v/>
      </c>
      <c r="E10" s="29" t="str">
        <f>IF('БС-Актива-НЖ'!E10="","",'БС-Актива-НЖ'!E10)</f>
        <v/>
      </c>
    </row>
    <row r="11" spans="1:5" x14ac:dyDescent="0.25">
      <c r="A11" s="27" t="s">
        <v>13</v>
      </c>
      <c r="B11" s="28"/>
      <c r="C11" s="29" t="str">
        <f>IF('БС-Актива-НЖ'!C11="","",'БС-Актива-НЖ'!C11)</f>
        <v>office@neskovicosiguranje.com</v>
      </c>
      <c r="D11" s="29" t="str">
        <f>IF('БС-Актива-НЖ'!D11="","",'БС-Актива-НЖ'!D11)</f>
        <v/>
      </c>
      <c r="E11" s="29" t="str">
        <f>IF('БС-Актива-НЖ'!E11="","",'БС-Актива-НЖ'!E11)</f>
        <v/>
      </c>
    </row>
    <row r="12" spans="1:5" x14ac:dyDescent="0.25">
      <c r="A12" s="28"/>
      <c r="B12" s="28"/>
      <c r="C12" s="28"/>
      <c r="D12" s="28"/>
      <c r="E12" s="28"/>
    </row>
    <row r="13" spans="1:5" ht="35.1" customHeight="1" x14ac:dyDescent="0.25">
      <c r="A13" s="34" t="s">
        <v>226</v>
      </c>
      <c r="B13" s="28"/>
      <c r="C13" s="28"/>
      <c r="D13" s="28"/>
      <c r="E13" s="28"/>
    </row>
    <row r="14" spans="1:5" x14ac:dyDescent="0.25">
      <c r="A14" s="35" t="s">
        <v>15</v>
      </c>
      <c r="B14" s="28"/>
      <c r="C14" s="28"/>
      <c r="D14" s="28"/>
      <c r="E14" s="28"/>
    </row>
    <row r="15" spans="1:5" ht="54.95" customHeight="1" x14ac:dyDescent="0.25">
      <c r="A15" s="15" t="s">
        <v>17</v>
      </c>
      <c r="B15" s="15" t="s">
        <v>18</v>
      </c>
      <c r="C15" s="15" t="s">
        <v>19</v>
      </c>
      <c r="D15" s="15" t="s">
        <v>227</v>
      </c>
      <c r="E15" s="15" t="s">
        <v>228</v>
      </c>
    </row>
    <row r="16" spans="1:5" x14ac:dyDescent="0.25">
      <c r="A16" s="15">
        <v>1</v>
      </c>
      <c r="B16" s="15">
        <v>2</v>
      </c>
      <c r="C16" s="15">
        <v>3</v>
      </c>
      <c r="D16" s="15">
        <v>4</v>
      </c>
      <c r="E16" s="15">
        <v>5</v>
      </c>
    </row>
    <row r="17" spans="1:5" x14ac:dyDescent="0.25">
      <c r="A17" s="16" t="s">
        <v>8</v>
      </c>
      <c r="B17" s="17" t="s">
        <v>229</v>
      </c>
      <c r="C17" s="16" t="s">
        <v>230</v>
      </c>
      <c r="D17" s="18">
        <f>D18-D25+D26-D27+D28+D34+D35-D36+D37-D40</f>
        <v>24465334</v>
      </c>
      <c r="E17" s="18">
        <f>E18-E25+E26-E27+E28+E34+E35-E36+E37-E40</f>
        <v>23286741</v>
      </c>
    </row>
    <row r="18" spans="1:5" x14ac:dyDescent="0.25">
      <c r="A18" s="16" t="s">
        <v>231</v>
      </c>
      <c r="B18" s="17" t="s">
        <v>232</v>
      </c>
      <c r="C18" s="16" t="s">
        <v>233</v>
      </c>
      <c r="D18" s="18">
        <f>D19+D20+D21+D22+D23+D24</f>
        <v>10000000</v>
      </c>
      <c r="E18" s="18">
        <f>E19+E20+E21+E22+E23+E24</f>
        <v>10000000</v>
      </c>
    </row>
    <row r="19" spans="1:5" x14ac:dyDescent="0.25">
      <c r="A19" s="7" t="s">
        <v>234</v>
      </c>
      <c r="B19" s="8" t="s">
        <v>235</v>
      </c>
      <c r="C19" s="7" t="s">
        <v>236</v>
      </c>
      <c r="D19" s="6">
        <v>10000000</v>
      </c>
      <c r="E19" s="6">
        <v>10000000</v>
      </c>
    </row>
    <row r="20" spans="1:5" x14ac:dyDescent="0.25">
      <c r="A20" s="7" t="s">
        <v>237</v>
      </c>
      <c r="B20" s="8" t="s">
        <v>238</v>
      </c>
      <c r="C20" s="7" t="s">
        <v>239</v>
      </c>
      <c r="D20" s="6"/>
      <c r="E20" s="6"/>
    </row>
    <row r="21" spans="1:5" x14ac:dyDescent="0.25">
      <c r="A21" s="7" t="s">
        <v>240</v>
      </c>
      <c r="B21" s="8" t="s">
        <v>241</v>
      </c>
      <c r="C21" s="7" t="s">
        <v>242</v>
      </c>
      <c r="D21" s="6"/>
      <c r="E21" s="6"/>
    </row>
    <row r="22" spans="1:5" x14ac:dyDescent="0.25">
      <c r="A22" s="7" t="s">
        <v>243</v>
      </c>
      <c r="B22" s="8" t="s">
        <v>244</v>
      </c>
      <c r="C22" s="7" t="s">
        <v>245</v>
      </c>
      <c r="D22" s="6"/>
      <c r="E22" s="6"/>
    </row>
    <row r="23" spans="1:5" x14ac:dyDescent="0.25">
      <c r="A23" s="7" t="s">
        <v>246</v>
      </c>
      <c r="B23" s="8" t="s">
        <v>247</v>
      </c>
      <c r="C23" s="7" t="s">
        <v>248</v>
      </c>
      <c r="D23" s="6"/>
      <c r="E23" s="6"/>
    </row>
    <row r="24" spans="1:5" x14ac:dyDescent="0.25">
      <c r="A24" s="7" t="s">
        <v>249</v>
      </c>
      <c r="B24" s="8" t="s">
        <v>250</v>
      </c>
      <c r="C24" s="7" t="s">
        <v>251</v>
      </c>
      <c r="D24" s="6"/>
      <c r="E24" s="6"/>
    </row>
    <row r="25" spans="1:5" x14ac:dyDescent="0.25">
      <c r="A25" s="7" t="s">
        <v>252</v>
      </c>
      <c r="B25" s="8" t="s">
        <v>253</v>
      </c>
      <c r="C25" s="7" t="s">
        <v>254</v>
      </c>
      <c r="D25" s="6"/>
      <c r="E25" s="6"/>
    </row>
    <row r="26" spans="1:5" x14ac:dyDescent="0.25">
      <c r="A26" s="7" t="s">
        <v>255</v>
      </c>
      <c r="B26" s="8" t="s">
        <v>256</v>
      </c>
      <c r="C26" s="7" t="s">
        <v>257</v>
      </c>
      <c r="D26" s="6"/>
      <c r="E26" s="6"/>
    </row>
    <row r="27" spans="1:5" x14ac:dyDescent="0.25">
      <c r="A27" s="7" t="s">
        <v>258</v>
      </c>
      <c r="B27" s="8" t="s">
        <v>259</v>
      </c>
      <c r="C27" s="7" t="s">
        <v>260</v>
      </c>
      <c r="D27" s="6"/>
      <c r="E27" s="6"/>
    </row>
    <row r="28" spans="1:5" x14ac:dyDescent="0.25">
      <c r="A28" s="16" t="s">
        <v>261</v>
      </c>
      <c r="B28" s="17" t="s">
        <v>262</v>
      </c>
      <c r="C28" s="16" t="s">
        <v>263</v>
      </c>
      <c r="D28" s="18">
        <f>D29+D30+D31+D32+D33</f>
        <v>1000000</v>
      </c>
      <c r="E28" s="18">
        <f>E29+E30+E31+E32+E33</f>
        <v>1000000</v>
      </c>
    </row>
    <row r="29" spans="1:5" x14ac:dyDescent="0.25">
      <c r="A29" s="7" t="s">
        <v>264</v>
      </c>
      <c r="B29" s="8" t="s">
        <v>265</v>
      </c>
      <c r="C29" s="7" t="s">
        <v>266</v>
      </c>
      <c r="D29" s="6">
        <v>1000000</v>
      </c>
      <c r="E29" s="6">
        <v>1000000</v>
      </c>
    </row>
    <row r="30" spans="1:5" x14ac:dyDescent="0.25">
      <c r="A30" s="7" t="s">
        <v>267</v>
      </c>
      <c r="B30" s="8" t="s">
        <v>268</v>
      </c>
      <c r="C30" s="7" t="s">
        <v>269</v>
      </c>
      <c r="D30" s="6"/>
      <c r="E30" s="6"/>
    </row>
    <row r="31" spans="1:5" x14ac:dyDescent="0.25">
      <c r="A31" s="7" t="s">
        <v>270</v>
      </c>
      <c r="B31" s="8" t="s">
        <v>271</v>
      </c>
      <c r="C31" s="7" t="s">
        <v>272</v>
      </c>
      <c r="D31" s="6"/>
      <c r="E31" s="6"/>
    </row>
    <row r="32" spans="1:5" x14ac:dyDescent="0.25">
      <c r="A32" s="7" t="s">
        <v>273</v>
      </c>
      <c r="B32" s="8" t="s">
        <v>274</v>
      </c>
      <c r="C32" s="7" t="s">
        <v>275</v>
      </c>
      <c r="D32" s="6"/>
      <c r="E32" s="6"/>
    </row>
    <row r="33" spans="1:5" x14ac:dyDescent="0.25">
      <c r="A33" s="7" t="s">
        <v>276</v>
      </c>
      <c r="B33" s="8" t="s">
        <v>277</v>
      </c>
      <c r="C33" s="7" t="s">
        <v>278</v>
      </c>
      <c r="D33" s="6"/>
      <c r="E33" s="6"/>
    </row>
    <row r="34" spans="1:5" ht="33.75" x14ac:dyDescent="0.25">
      <c r="A34" s="7" t="s">
        <v>279</v>
      </c>
      <c r="B34" s="8" t="s">
        <v>280</v>
      </c>
      <c r="C34" s="7" t="s">
        <v>281</v>
      </c>
      <c r="D34" s="6">
        <v>1064520</v>
      </c>
      <c r="E34" s="6">
        <v>1064519</v>
      </c>
    </row>
    <row r="35" spans="1:5" ht="22.5" x14ac:dyDescent="0.25">
      <c r="A35" s="7" t="s">
        <v>282</v>
      </c>
      <c r="B35" s="8" t="s">
        <v>283</v>
      </c>
      <c r="C35" s="7" t="s">
        <v>284</v>
      </c>
      <c r="D35" s="6"/>
      <c r="E35" s="6"/>
    </row>
    <row r="36" spans="1:5" ht="22.5" x14ac:dyDescent="0.25">
      <c r="A36" s="7" t="s">
        <v>285</v>
      </c>
      <c r="B36" s="8" t="s">
        <v>286</v>
      </c>
      <c r="C36" s="7" t="s">
        <v>287</v>
      </c>
      <c r="D36" s="6"/>
      <c r="E36" s="6"/>
    </row>
    <row r="37" spans="1:5" x14ac:dyDescent="0.25">
      <c r="A37" s="16" t="s">
        <v>288</v>
      </c>
      <c r="B37" s="17" t="s">
        <v>289</v>
      </c>
      <c r="C37" s="16" t="s">
        <v>290</v>
      </c>
      <c r="D37" s="18">
        <f>D38+D39</f>
        <v>12400814</v>
      </c>
      <c r="E37" s="18">
        <f>E38+E39</f>
        <v>11222222</v>
      </c>
    </row>
    <row r="38" spans="1:5" x14ac:dyDescent="0.25">
      <c r="A38" s="7" t="s">
        <v>291</v>
      </c>
      <c r="B38" s="8" t="s">
        <v>292</v>
      </c>
      <c r="C38" s="7" t="s">
        <v>293</v>
      </c>
      <c r="D38" s="6">
        <v>6178593</v>
      </c>
      <c r="E38" s="6"/>
    </row>
    <row r="39" spans="1:5" x14ac:dyDescent="0.25">
      <c r="A39" s="7" t="s">
        <v>294</v>
      </c>
      <c r="B39" s="8" t="s">
        <v>295</v>
      </c>
      <c r="C39" s="7" t="s">
        <v>296</v>
      </c>
      <c r="D39" s="6">
        <v>6222221</v>
      </c>
      <c r="E39" s="6">
        <v>11222222</v>
      </c>
    </row>
    <row r="40" spans="1:5" x14ac:dyDescent="0.25">
      <c r="A40" s="16" t="s">
        <v>297</v>
      </c>
      <c r="B40" s="17" t="s">
        <v>298</v>
      </c>
      <c r="C40" s="16" t="s">
        <v>299</v>
      </c>
      <c r="D40" s="18">
        <f>D41+D42</f>
        <v>0</v>
      </c>
      <c r="E40" s="18">
        <f>E41+E42</f>
        <v>0</v>
      </c>
    </row>
    <row r="41" spans="1:5" x14ac:dyDescent="0.25">
      <c r="A41" s="7" t="s">
        <v>300</v>
      </c>
      <c r="B41" s="8" t="s">
        <v>301</v>
      </c>
      <c r="C41" s="7" t="s">
        <v>302</v>
      </c>
      <c r="D41" s="6"/>
      <c r="E41" s="6"/>
    </row>
    <row r="42" spans="1:5" x14ac:dyDescent="0.25">
      <c r="A42" s="7" t="s">
        <v>303</v>
      </c>
      <c r="B42" s="8" t="s">
        <v>304</v>
      </c>
      <c r="C42" s="7" t="s">
        <v>305</v>
      </c>
      <c r="D42" s="6"/>
      <c r="E42" s="6"/>
    </row>
    <row r="43" spans="1:5" x14ac:dyDescent="0.25">
      <c r="A43" s="16" t="s">
        <v>306</v>
      </c>
      <c r="B43" s="17" t="s">
        <v>307</v>
      </c>
      <c r="C43" s="16" t="s">
        <v>308</v>
      </c>
      <c r="D43" s="18">
        <f>D44+D45+D46+D47+D48+D49+D50+D51+D52</f>
        <v>133128</v>
      </c>
      <c r="E43" s="18">
        <f>E44+E45+E46+E47+E48+E49+E50+E51+E52</f>
        <v>133128</v>
      </c>
    </row>
    <row r="44" spans="1:5" x14ac:dyDescent="0.25">
      <c r="A44" s="7" t="s">
        <v>309</v>
      </c>
      <c r="B44" s="8" t="s">
        <v>310</v>
      </c>
      <c r="C44" s="7" t="s">
        <v>311</v>
      </c>
      <c r="D44" s="6"/>
      <c r="E44" s="6"/>
    </row>
    <row r="45" spans="1:5" x14ac:dyDescent="0.25">
      <c r="A45" s="7" t="s">
        <v>312</v>
      </c>
      <c r="B45" s="8" t="s">
        <v>313</v>
      </c>
      <c r="C45" s="7" t="s">
        <v>314</v>
      </c>
      <c r="D45" s="6"/>
      <c r="E45" s="6"/>
    </row>
    <row r="46" spans="1:5" x14ac:dyDescent="0.25">
      <c r="A46" s="7" t="s">
        <v>315</v>
      </c>
      <c r="B46" s="8" t="s">
        <v>316</v>
      </c>
      <c r="C46" s="7" t="s">
        <v>317</v>
      </c>
      <c r="D46" s="6"/>
      <c r="E46" s="6"/>
    </row>
    <row r="47" spans="1:5" x14ac:dyDescent="0.25">
      <c r="A47" s="7" t="s">
        <v>318</v>
      </c>
      <c r="B47" s="8" t="s">
        <v>319</v>
      </c>
      <c r="C47" s="7" t="s">
        <v>320</v>
      </c>
      <c r="D47" s="6"/>
      <c r="E47" s="6"/>
    </row>
    <row r="48" spans="1:5" x14ac:dyDescent="0.25">
      <c r="A48" s="7" t="s">
        <v>321</v>
      </c>
      <c r="B48" s="8" t="s">
        <v>322</v>
      </c>
      <c r="C48" s="7" t="s">
        <v>323</v>
      </c>
      <c r="D48" s="6"/>
      <c r="E48" s="6"/>
    </row>
    <row r="49" spans="1:5" x14ac:dyDescent="0.25">
      <c r="A49" s="7" t="s">
        <v>324</v>
      </c>
      <c r="B49" s="8" t="s">
        <v>325</v>
      </c>
      <c r="C49" s="7" t="s">
        <v>326</v>
      </c>
      <c r="D49" s="6"/>
      <c r="E49" s="6"/>
    </row>
    <row r="50" spans="1:5" x14ac:dyDescent="0.25">
      <c r="A50" s="7" t="s">
        <v>327</v>
      </c>
      <c r="B50" s="8" t="s">
        <v>328</v>
      </c>
      <c r="C50" s="7" t="s">
        <v>329</v>
      </c>
      <c r="D50" s="6">
        <v>133128</v>
      </c>
      <c r="E50" s="6">
        <v>133128</v>
      </c>
    </row>
    <row r="51" spans="1:5" x14ac:dyDescent="0.25">
      <c r="A51" s="7" t="s">
        <v>330</v>
      </c>
      <c r="B51" s="8" t="s">
        <v>331</v>
      </c>
      <c r="C51" s="7" t="s">
        <v>332</v>
      </c>
      <c r="D51" s="6"/>
      <c r="E51" s="6"/>
    </row>
    <row r="52" spans="1:5" x14ac:dyDescent="0.25">
      <c r="A52" s="7" t="s">
        <v>333</v>
      </c>
      <c r="B52" s="8" t="s">
        <v>334</v>
      </c>
      <c r="C52" s="7" t="s">
        <v>335</v>
      </c>
      <c r="D52" s="6"/>
      <c r="E52" s="6"/>
    </row>
    <row r="53" spans="1:5" x14ac:dyDescent="0.25">
      <c r="A53" s="16" t="s">
        <v>8</v>
      </c>
      <c r="B53" s="17" t="s">
        <v>336</v>
      </c>
      <c r="C53" s="16" t="s">
        <v>337</v>
      </c>
      <c r="D53" s="18">
        <f>D54+D63</f>
        <v>23286094</v>
      </c>
      <c r="E53" s="18">
        <f>E54+E63</f>
        <v>24707923</v>
      </c>
    </row>
    <row r="54" spans="1:5" x14ac:dyDescent="0.25">
      <c r="A54" s="16" t="s">
        <v>338</v>
      </c>
      <c r="B54" s="17" t="s">
        <v>339</v>
      </c>
      <c r="C54" s="16" t="s">
        <v>340</v>
      </c>
      <c r="D54" s="18">
        <f>D55+D56+D57+D58+D59+D60+D61+D62</f>
        <v>99015</v>
      </c>
      <c r="E54" s="18">
        <f>E55+E56+E57+E58+E59+E60+E61+E62</f>
        <v>95706</v>
      </c>
    </row>
    <row r="55" spans="1:5" x14ac:dyDescent="0.25">
      <c r="A55" s="7" t="s">
        <v>341</v>
      </c>
      <c r="B55" s="8" t="s">
        <v>342</v>
      </c>
      <c r="C55" s="7" t="s">
        <v>343</v>
      </c>
      <c r="D55" s="6"/>
      <c r="E55" s="6"/>
    </row>
    <row r="56" spans="1:5" x14ac:dyDescent="0.25">
      <c r="A56" s="7" t="s">
        <v>344</v>
      </c>
      <c r="B56" s="8" t="s">
        <v>345</v>
      </c>
      <c r="C56" s="7" t="s">
        <v>346</v>
      </c>
      <c r="D56" s="6"/>
      <c r="E56" s="6"/>
    </row>
    <row r="57" spans="1:5" x14ac:dyDescent="0.25">
      <c r="A57" s="7" t="s">
        <v>347</v>
      </c>
      <c r="B57" s="8" t="s">
        <v>348</v>
      </c>
      <c r="C57" s="7" t="s">
        <v>349</v>
      </c>
      <c r="D57" s="6"/>
      <c r="E57" s="6"/>
    </row>
    <row r="58" spans="1:5" x14ac:dyDescent="0.25">
      <c r="A58" s="7" t="s">
        <v>350</v>
      </c>
      <c r="B58" s="8" t="s">
        <v>351</v>
      </c>
      <c r="C58" s="7" t="s">
        <v>352</v>
      </c>
      <c r="D58" s="6"/>
      <c r="E58" s="6"/>
    </row>
    <row r="59" spans="1:5" x14ac:dyDescent="0.25">
      <c r="A59" s="7" t="s">
        <v>353</v>
      </c>
      <c r="B59" s="8" t="s">
        <v>354</v>
      </c>
      <c r="C59" s="7" t="s">
        <v>355</v>
      </c>
      <c r="D59" s="6"/>
      <c r="E59" s="6"/>
    </row>
    <row r="60" spans="1:5" x14ac:dyDescent="0.25">
      <c r="A60" s="7" t="s">
        <v>356</v>
      </c>
      <c r="B60" s="8" t="s">
        <v>357</v>
      </c>
      <c r="C60" s="7" t="s">
        <v>358</v>
      </c>
      <c r="D60" s="6"/>
      <c r="E60" s="6"/>
    </row>
    <row r="61" spans="1:5" x14ac:dyDescent="0.25">
      <c r="A61" s="7" t="s">
        <v>359</v>
      </c>
      <c r="B61" s="8" t="s">
        <v>360</v>
      </c>
      <c r="C61" s="7" t="s">
        <v>361</v>
      </c>
      <c r="D61" s="6"/>
      <c r="E61" s="6"/>
    </row>
    <row r="62" spans="1:5" x14ac:dyDescent="0.25">
      <c r="A62" s="7" t="s">
        <v>362</v>
      </c>
      <c r="B62" s="8" t="s">
        <v>363</v>
      </c>
      <c r="C62" s="7" t="s">
        <v>364</v>
      </c>
      <c r="D62" s="6">
        <v>99015</v>
      </c>
      <c r="E62" s="6">
        <v>95706</v>
      </c>
    </row>
    <row r="63" spans="1:5" x14ac:dyDescent="0.25">
      <c r="A63" s="16" t="s">
        <v>365</v>
      </c>
      <c r="B63" s="17" t="s">
        <v>366</v>
      </c>
      <c r="C63" s="16" t="s">
        <v>367</v>
      </c>
      <c r="D63" s="18">
        <f>D64+D72+D76+D77+D80+D81+D82+D83+D84</f>
        <v>23187079</v>
      </c>
      <c r="E63" s="18">
        <f>E64+E72+E76+E77+E80+E81+E82+E83+E84</f>
        <v>24612217</v>
      </c>
    </row>
    <row r="64" spans="1:5" x14ac:dyDescent="0.25">
      <c r="A64" s="16" t="s">
        <v>368</v>
      </c>
      <c r="B64" s="17" t="s">
        <v>369</v>
      </c>
      <c r="C64" s="16" t="s">
        <v>370</v>
      </c>
      <c r="D64" s="18">
        <f>D65+D66+D67+D68+D69+D70+D71</f>
        <v>21177</v>
      </c>
      <c r="E64" s="18">
        <f>E65+E66+E67+E68+E69+E70+E71</f>
        <v>42353</v>
      </c>
    </row>
    <row r="65" spans="1:5" x14ac:dyDescent="0.25">
      <c r="A65" s="7" t="s">
        <v>371</v>
      </c>
      <c r="B65" s="8" t="s">
        <v>372</v>
      </c>
      <c r="C65" s="7" t="s">
        <v>373</v>
      </c>
      <c r="D65" s="6"/>
      <c r="E65" s="6"/>
    </row>
    <row r="66" spans="1:5" x14ac:dyDescent="0.25">
      <c r="A66" s="7" t="s">
        <v>374</v>
      </c>
      <c r="B66" s="8" t="s">
        <v>375</v>
      </c>
      <c r="C66" s="7" t="s">
        <v>376</v>
      </c>
      <c r="D66" s="6"/>
      <c r="E66" s="6"/>
    </row>
    <row r="67" spans="1:5" x14ac:dyDescent="0.25">
      <c r="A67" s="7" t="s">
        <v>377</v>
      </c>
      <c r="B67" s="8" t="s">
        <v>378</v>
      </c>
      <c r="C67" s="7" t="s">
        <v>379</v>
      </c>
      <c r="D67" s="6"/>
      <c r="E67" s="6"/>
    </row>
    <row r="68" spans="1:5" x14ac:dyDescent="0.25">
      <c r="A68" s="7" t="s">
        <v>380</v>
      </c>
      <c r="B68" s="8" t="s">
        <v>381</v>
      </c>
      <c r="C68" s="7" t="s">
        <v>382</v>
      </c>
      <c r="D68" s="6"/>
      <c r="E68" s="6"/>
    </row>
    <row r="69" spans="1:5" x14ac:dyDescent="0.25">
      <c r="A69" s="7" t="s">
        <v>383</v>
      </c>
      <c r="B69" s="8" t="s">
        <v>384</v>
      </c>
      <c r="C69" s="7" t="s">
        <v>385</v>
      </c>
      <c r="D69" s="6"/>
      <c r="E69" s="6"/>
    </row>
    <row r="70" spans="1:5" x14ac:dyDescent="0.25">
      <c r="A70" s="7" t="s">
        <v>386</v>
      </c>
      <c r="B70" s="8" t="s">
        <v>387</v>
      </c>
      <c r="C70" s="7" t="s">
        <v>388</v>
      </c>
      <c r="D70" s="6"/>
      <c r="E70" s="6"/>
    </row>
    <row r="71" spans="1:5" x14ac:dyDescent="0.25">
      <c r="A71" s="7" t="s">
        <v>389</v>
      </c>
      <c r="B71" s="8" t="s">
        <v>390</v>
      </c>
      <c r="C71" s="7" t="s">
        <v>391</v>
      </c>
      <c r="D71" s="6">
        <v>21177</v>
      </c>
      <c r="E71" s="6">
        <v>42353</v>
      </c>
    </row>
    <row r="72" spans="1:5" x14ac:dyDescent="0.25">
      <c r="A72" s="16" t="s">
        <v>392</v>
      </c>
      <c r="B72" s="17" t="s">
        <v>393</v>
      </c>
      <c r="C72" s="16" t="s">
        <v>394</v>
      </c>
      <c r="D72" s="18">
        <f>D73+D74+D75</f>
        <v>26433</v>
      </c>
      <c r="E72" s="18">
        <f>E73+E74+E75</f>
        <v>0</v>
      </c>
    </row>
    <row r="73" spans="1:5" x14ac:dyDescent="0.25">
      <c r="A73" s="7" t="s">
        <v>395</v>
      </c>
      <c r="B73" s="8" t="s">
        <v>396</v>
      </c>
      <c r="C73" s="7" t="s">
        <v>397</v>
      </c>
      <c r="D73" s="6">
        <v>26433</v>
      </c>
      <c r="E73" s="6"/>
    </row>
    <row r="74" spans="1:5" x14ac:dyDescent="0.25">
      <c r="A74" s="7" t="s">
        <v>398</v>
      </c>
      <c r="B74" s="8" t="s">
        <v>399</v>
      </c>
      <c r="C74" s="7" t="s">
        <v>400</v>
      </c>
      <c r="D74" s="6"/>
      <c r="E74" s="6"/>
    </row>
    <row r="75" spans="1:5" x14ac:dyDescent="0.25">
      <c r="A75" s="7" t="s">
        <v>401</v>
      </c>
      <c r="B75" s="8" t="s">
        <v>402</v>
      </c>
      <c r="C75" s="7" t="s">
        <v>403</v>
      </c>
      <c r="D75" s="6"/>
      <c r="E75" s="6"/>
    </row>
    <row r="76" spans="1:5" x14ac:dyDescent="0.25">
      <c r="A76" s="7" t="s">
        <v>404</v>
      </c>
      <c r="B76" s="8" t="s">
        <v>405</v>
      </c>
      <c r="C76" s="7" t="s">
        <v>406</v>
      </c>
      <c r="D76" s="6">
        <v>42033</v>
      </c>
      <c r="E76" s="6">
        <v>176105</v>
      </c>
    </row>
    <row r="77" spans="1:5" x14ac:dyDescent="0.25">
      <c r="A77" s="16" t="s">
        <v>407</v>
      </c>
      <c r="B77" s="17" t="s">
        <v>408</v>
      </c>
      <c r="C77" s="16" t="s">
        <v>409</v>
      </c>
      <c r="D77" s="18">
        <f>D78+D79</f>
        <v>185310</v>
      </c>
      <c r="E77" s="18">
        <f>E78+E79</f>
        <v>172993</v>
      </c>
    </row>
    <row r="78" spans="1:5" x14ac:dyDescent="0.25">
      <c r="A78" s="7" t="s">
        <v>410</v>
      </c>
      <c r="B78" s="8" t="s">
        <v>411</v>
      </c>
      <c r="C78" s="7" t="s">
        <v>412</v>
      </c>
      <c r="D78" s="6">
        <v>185310</v>
      </c>
      <c r="E78" s="6">
        <v>172993</v>
      </c>
    </row>
    <row r="79" spans="1:5" x14ac:dyDescent="0.25">
      <c r="A79" s="7" t="s">
        <v>413</v>
      </c>
      <c r="B79" s="8" t="s">
        <v>414</v>
      </c>
      <c r="C79" s="7" t="s">
        <v>415</v>
      </c>
      <c r="D79" s="6"/>
      <c r="E79" s="6"/>
    </row>
    <row r="80" spans="1:5" x14ac:dyDescent="0.25">
      <c r="A80" s="7" t="s">
        <v>416</v>
      </c>
      <c r="B80" s="8" t="s">
        <v>417</v>
      </c>
      <c r="C80" s="7" t="s">
        <v>418</v>
      </c>
      <c r="D80" s="6">
        <v>222944</v>
      </c>
      <c r="E80" s="6">
        <v>124050</v>
      </c>
    </row>
    <row r="81" spans="1:5" ht="22.5" x14ac:dyDescent="0.25">
      <c r="A81" s="7" t="s">
        <v>419</v>
      </c>
      <c r="B81" s="8" t="s">
        <v>420</v>
      </c>
      <c r="C81" s="7" t="s">
        <v>421</v>
      </c>
      <c r="D81" s="6">
        <v>467786</v>
      </c>
      <c r="E81" s="6">
        <v>82311</v>
      </c>
    </row>
    <row r="82" spans="1:5" x14ac:dyDescent="0.25">
      <c r="A82" s="7" t="s">
        <v>422</v>
      </c>
      <c r="B82" s="8" t="s">
        <v>423</v>
      </c>
      <c r="C82" s="7" t="s">
        <v>424</v>
      </c>
      <c r="D82" s="6">
        <v>38847</v>
      </c>
      <c r="E82" s="6">
        <v>810167</v>
      </c>
    </row>
    <row r="83" spans="1:5" x14ac:dyDescent="0.25">
      <c r="A83" s="7" t="s">
        <v>425</v>
      </c>
      <c r="B83" s="8" t="s">
        <v>426</v>
      </c>
      <c r="C83" s="7" t="s">
        <v>427</v>
      </c>
      <c r="D83" s="6"/>
      <c r="E83" s="6"/>
    </row>
    <row r="84" spans="1:5" ht="21" x14ac:dyDescent="0.25">
      <c r="A84" s="16" t="s">
        <v>428</v>
      </c>
      <c r="B84" s="17" t="s">
        <v>429</v>
      </c>
      <c r="C84" s="16" t="s">
        <v>430</v>
      </c>
      <c r="D84" s="18">
        <f>D85+D86+D87+D88+D89+D90+D91</f>
        <v>22182549</v>
      </c>
      <c r="E84" s="18">
        <f>E85+E86+E87+E88+E89+E90+E91</f>
        <v>23204238</v>
      </c>
    </row>
    <row r="85" spans="1:5" x14ac:dyDescent="0.25">
      <c r="A85" s="7" t="s">
        <v>431</v>
      </c>
      <c r="B85" s="8" t="s">
        <v>432</v>
      </c>
      <c r="C85" s="7" t="s">
        <v>433</v>
      </c>
      <c r="D85" s="6"/>
      <c r="E85" s="6"/>
    </row>
    <row r="86" spans="1:5" x14ac:dyDescent="0.25">
      <c r="A86" s="7" t="s">
        <v>434</v>
      </c>
      <c r="B86" s="8" t="s">
        <v>435</v>
      </c>
      <c r="C86" s="7" t="s">
        <v>436</v>
      </c>
      <c r="D86" s="6">
        <v>10127901</v>
      </c>
      <c r="E86" s="6">
        <v>10223724</v>
      </c>
    </row>
    <row r="87" spans="1:5" x14ac:dyDescent="0.25">
      <c r="A87" s="7" t="s">
        <v>437</v>
      </c>
      <c r="B87" s="8" t="s">
        <v>438</v>
      </c>
      <c r="C87" s="7" t="s">
        <v>439</v>
      </c>
      <c r="D87" s="6">
        <v>1030</v>
      </c>
      <c r="E87" s="6">
        <v>1667</v>
      </c>
    </row>
    <row r="88" spans="1:5" x14ac:dyDescent="0.25">
      <c r="A88" s="7" t="s">
        <v>440</v>
      </c>
      <c r="B88" s="8" t="s">
        <v>441</v>
      </c>
      <c r="C88" s="7" t="s">
        <v>442</v>
      </c>
      <c r="D88" s="6"/>
      <c r="E88" s="6"/>
    </row>
    <row r="89" spans="1:5" x14ac:dyDescent="0.25">
      <c r="A89" s="7" t="s">
        <v>443</v>
      </c>
      <c r="B89" s="8" t="s">
        <v>444</v>
      </c>
      <c r="C89" s="7" t="s">
        <v>445</v>
      </c>
      <c r="D89" s="6">
        <v>10480855</v>
      </c>
      <c r="E89" s="6">
        <v>11415689</v>
      </c>
    </row>
    <row r="90" spans="1:5" x14ac:dyDescent="0.25">
      <c r="A90" s="7" t="s">
        <v>446</v>
      </c>
      <c r="B90" s="8" t="s">
        <v>447</v>
      </c>
      <c r="C90" s="7" t="s">
        <v>448</v>
      </c>
      <c r="D90" s="6"/>
      <c r="E90" s="6"/>
    </row>
    <row r="91" spans="1:5" ht="22.5" x14ac:dyDescent="0.25">
      <c r="A91" s="7" t="s">
        <v>449</v>
      </c>
      <c r="B91" s="8" t="s">
        <v>450</v>
      </c>
      <c r="C91" s="7" t="s">
        <v>451</v>
      </c>
      <c r="D91" s="6">
        <v>1572763</v>
      </c>
      <c r="E91" s="6">
        <v>1563158</v>
      </c>
    </row>
    <row r="92" spans="1:5" x14ac:dyDescent="0.25">
      <c r="A92" s="16" t="s">
        <v>8</v>
      </c>
      <c r="B92" s="17" t="s">
        <v>452</v>
      </c>
      <c r="C92" s="16" t="s">
        <v>453</v>
      </c>
      <c r="D92" s="18">
        <f>D17+D43+D53</f>
        <v>47884556</v>
      </c>
      <c r="E92" s="18">
        <f>E17+E43+E53</f>
        <v>48127792</v>
      </c>
    </row>
    <row r="93" spans="1:5" x14ac:dyDescent="0.25">
      <c r="A93" s="7" t="s">
        <v>454</v>
      </c>
      <c r="B93" s="8" t="s">
        <v>455</v>
      </c>
      <c r="C93" s="7" t="s">
        <v>456</v>
      </c>
      <c r="D93" s="6"/>
      <c r="E93" s="6"/>
    </row>
    <row r="94" spans="1:5" x14ac:dyDescent="0.25">
      <c r="A94" s="16" t="s">
        <v>8</v>
      </c>
      <c r="B94" s="17" t="s">
        <v>457</v>
      </c>
      <c r="C94" s="16" t="s">
        <v>458</v>
      </c>
      <c r="D94" s="18">
        <f>D92+D93</f>
        <v>47884556</v>
      </c>
      <c r="E94" s="18">
        <f>E92+E93</f>
        <v>48127792</v>
      </c>
    </row>
    <row r="95" spans="1:5" x14ac:dyDescent="0.25">
      <c r="B95" s="46" t="s">
        <v>222</v>
      </c>
      <c r="C95" s="28"/>
      <c r="D95" s="28"/>
      <c r="E95" s="28"/>
    </row>
    <row r="96" spans="1:5" x14ac:dyDescent="0.25">
      <c r="B96" s="37" t="s">
        <v>459</v>
      </c>
      <c r="C96" s="28"/>
      <c r="D96" s="28"/>
      <c r="E96" s="28"/>
    </row>
  </sheetData>
  <sheetProtection password="C55C" sheet="1" objects="1" scenarios="1"/>
  <mergeCells count="25">
    <mergeCell ref="B95:E95"/>
    <mergeCell ref="B96:E96"/>
    <mergeCell ref="A11:B11"/>
    <mergeCell ref="C11:E11"/>
    <mergeCell ref="A12:E12"/>
    <mergeCell ref="A13:E13"/>
    <mergeCell ref="A14:E14"/>
    <mergeCell ref="A8:B8"/>
    <mergeCell ref="C8:E8"/>
    <mergeCell ref="A9:B9"/>
    <mergeCell ref="C9:E9"/>
    <mergeCell ref="A10:B10"/>
    <mergeCell ref="C10:E10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dataValidations count="6">
    <dataValidation type="date" operator="greaterThan" allowBlank="1" showErrorMessage="1" sqref="C4:E4" xr:uid="{00000000-0002-0000-0400-000000000000}">
      <formula1>DATE(2000, 1, 1)</formula1>
      <formula2>DATE(2000, 1, 1)</formula2>
    </dataValidation>
    <dataValidation type="whole" operator="greaterThanOrEqual" allowBlank="1" showErrorMessage="1" sqref="C5:E5" xr:uid="{00000000-0002-0000-0400-000003000000}">
      <formula1>1</formula1>
      <formula2>1000</formula2>
    </dataValidation>
    <dataValidation type="date" operator="greaterThanOrEqual" allowBlank="1" showErrorMessage="1" errorTitle="Грешка" error="Датум попуњавања не може бити мањи од вриједности Стање на дан" sqref="C9" xr:uid="{00000000-0002-0000-0400-000006000000}">
      <formula1>C4</formula1>
      <formula2>C4</formula2>
    </dataValidation>
    <dataValidation type="date" operator="greaterThanOrEqual" allowBlank="1" showErrorMessage="1" errorTitle="Грешка" error="Датум попуњавања не може бити мањи од вриједности Стање на дан" sqref="D9" xr:uid="{00000000-0002-0000-0400-000007000000}">
      <formula1>C4</formula1>
      <formula2>C4</formula2>
    </dataValidation>
    <dataValidation type="date" operator="greaterThanOrEqual" allowBlank="1" showErrorMessage="1" errorTitle="Грешка" error="Датум попуњавања не може бити мањи од вриједности Стање на дан" sqref="E9" xr:uid="{00000000-0002-0000-0400-000008000000}">
      <formula1>C4</formula1>
      <formula2>C4</formula2>
    </dataValidation>
    <dataValidation type="custom" allowBlank="1" showErrorMessage="1" sqref="D17:E94" xr:uid="{00000000-0002-0000-0400-000009000000}">
      <formula1>ISNUMBER(D17)</formula1>
    </dataValidation>
  </dataValidations>
  <pageMargins left="0.7" right="0.7" top="0.75" bottom="0.75" header="0.3" footer="0.3"/>
  <pageSetup paperSize="9" scale="69" fitToHeight="1000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96"/>
  <sheetViews>
    <sheetView workbookViewId="0"/>
  </sheetViews>
  <sheetFormatPr defaultRowHeight="15" x14ac:dyDescent="0.25"/>
  <cols>
    <col min="1" max="1" width="9.140625" customWidth="1" collapsed="1"/>
    <col min="2" max="2" width="77.140625" customWidth="1" collapsed="1"/>
    <col min="3" max="3" width="9.140625" customWidth="1" collapsed="1"/>
    <col min="4" max="5" width="15.28515625" customWidth="1" collapsed="1"/>
    <col min="6" max="6" width="8" hidden="1" collapsed="1"/>
  </cols>
  <sheetData>
    <row r="1" spans="1:5" x14ac:dyDescent="0.25">
      <c r="E1" s="1" t="s">
        <v>0</v>
      </c>
    </row>
    <row r="2" spans="1:5" x14ac:dyDescent="0.25">
      <c r="A2" s="27" t="s">
        <v>1</v>
      </c>
      <c r="B2" s="28"/>
      <c r="C2" s="29" t="str">
        <f>IF('БС-Актива-НЖ'!C2="","",'БС-Актива-НЖ'!C2)</f>
        <v>"НЕШКОВИЋ ОСИГУРАЊЕ" А.Д. Бијељина</v>
      </c>
      <c r="D2" s="29" t="str">
        <f>IF('БС-Актива-НЖ'!D2="","",'БС-Актива-НЖ'!D2)</f>
        <v>"НЕШКОВИЋ ОСИГУРАЊЕ" А.Д. Бијељина</v>
      </c>
      <c r="E2" s="29" t="str">
        <f>IF('БС-Актива-НЖ'!E2="","",'БС-Актива-НЖ'!E2)</f>
        <v>"НЕШКОВИЋ ОСИГУРАЊЕ" А.Д. Бијељина</v>
      </c>
    </row>
    <row r="3" spans="1:5" x14ac:dyDescent="0.25">
      <c r="A3" s="27" t="s">
        <v>3</v>
      </c>
      <c r="B3" s="28"/>
      <c r="C3" s="29" t="str">
        <f>IF('БС-Актива-НЖ'!C3="","",'БС-Актива-НЖ'!C3)</f>
        <v>РД-1</v>
      </c>
      <c r="D3" s="29" t="str">
        <f>IF('БС-Актива-НЖ'!D3="","",'БС-Актива-НЖ'!D3)</f>
        <v>РД-1</v>
      </c>
      <c r="E3" s="29" t="str">
        <f>IF('БС-Актива-НЖ'!E3="","",'БС-Актива-НЖ'!E3)</f>
        <v>РД-1</v>
      </c>
    </row>
    <row r="4" spans="1:5" x14ac:dyDescent="0.25">
      <c r="A4" s="27" t="s">
        <v>5</v>
      </c>
      <c r="B4" s="28"/>
      <c r="C4" s="41">
        <f>IF('БС-Актива-НЖ'!C4="","",'БС-Актива-НЖ'!C4)</f>
        <v>46203</v>
      </c>
      <c r="D4" s="41" t="str">
        <f>IF('БС-Актива-НЖ'!D4="","",'БС-Актива-НЖ'!D4)</f>
        <v/>
      </c>
      <c r="E4" s="41" t="str">
        <f>IF('БС-Актива-НЖ'!E4="","",'БС-Актива-НЖ'!E4)</f>
        <v/>
      </c>
    </row>
    <row r="5" spans="1:5" x14ac:dyDescent="0.25">
      <c r="A5" s="27" t="s">
        <v>6</v>
      </c>
      <c r="B5" s="28"/>
      <c r="C5" s="42">
        <f>IF('БС-Актива-НЖ'!C5="","",'БС-Актива-НЖ'!C5)</f>
        <v>1</v>
      </c>
      <c r="D5" s="42" t="str">
        <f>IF('БС-Актива-НЖ'!D5="","",'БС-Актива-НЖ'!D5)</f>
        <v/>
      </c>
      <c r="E5" s="42" t="str">
        <f>IF('БС-Актива-НЖ'!E5="","",'БС-Актива-НЖ'!E5)</f>
        <v/>
      </c>
    </row>
    <row r="6" spans="1:5" x14ac:dyDescent="0.25">
      <c r="A6" s="27" t="s">
        <v>7</v>
      </c>
      <c r="B6" s="28"/>
      <c r="C6" s="29" t="str">
        <f>IF('БС-Актива-НЖ'!C6="","",'БС-Актива-НЖ'!C6)</f>
        <v>Ј.Шкиљевић</v>
      </c>
      <c r="D6" s="29" t="str">
        <f>IF('БС-Актива-НЖ'!D6="","",'БС-Актива-НЖ'!D6)</f>
        <v/>
      </c>
      <c r="E6" s="29" t="str">
        <f>IF('БС-Актива-НЖ'!E6="","",'БС-Актива-НЖ'!E6)</f>
        <v/>
      </c>
    </row>
    <row r="7" spans="1:5" x14ac:dyDescent="0.25">
      <c r="A7" s="27" t="s">
        <v>9</v>
      </c>
      <c r="B7" s="28"/>
      <c r="C7" s="29" t="str">
        <f>IF('БС-Актива-НЖ'!C7="","",'БС-Актива-НЖ'!C7)</f>
        <v>Миленко Мишановић</v>
      </c>
      <c r="D7" s="29" t="str">
        <f>IF('БС-Актива-НЖ'!D7="","",'БС-Актива-НЖ'!D7)</f>
        <v/>
      </c>
      <c r="E7" s="29" t="str">
        <f>IF('БС-Актива-НЖ'!E7="","",'БС-Актива-НЖ'!E7)</f>
        <v/>
      </c>
    </row>
    <row r="8" spans="1:5" x14ac:dyDescent="0.25">
      <c r="A8" s="27" t="s">
        <v>10</v>
      </c>
      <c r="B8" s="28"/>
      <c r="C8" s="29" t="str">
        <f>IF('БС-Актива-НЖ'!C8="","",'БС-Актива-НЖ'!C8)</f>
        <v>Вања Драгичевић</v>
      </c>
      <c r="D8" s="29" t="str">
        <f>IF('БС-Актива-НЖ'!D8="","",'БС-Актива-НЖ'!D8)</f>
        <v/>
      </c>
      <c r="E8" s="29" t="str">
        <f>IF('БС-Актива-НЖ'!E8="","",'БС-Актива-НЖ'!E8)</f>
        <v/>
      </c>
    </row>
    <row r="9" spans="1:5" x14ac:dyDescent="0.25">
      <c r="A9" s="27" t="s">
        <v>11</v>
      </c>
      <c r="B9" s="28"/>
      <c r="C9" s="41">
        <f>IF('БС-Актива-НЖ'!C9="","",'БС-Актива-НЖ'!C9)</f>
        <v>46226</v>
      </c>
      <c r="D9" s="41" t="str">
        <f>IF('БС-Актива-НЖ'!D9="","",'БС-Актива-НЖ'!D9)</f>
        <v/>
      </c>
      <c r="E9" s="41" t="str">
        <f>IF('БС-Актива-НЖ'!E9="","",'БС-Актива-НЖ'!E9)</f>
        <v/>
      </c>
    </row>
    <row r="10" spans="1:5" x14ac:dyDescent="0.25">
      <c r="A10" s="27" t="s">
        <v>12</v>
      </c>
      <c r="B10" s="28"/>
      <c r="C10" s="29" t="str">
        <f>IF('БС-Актива-НЖ'!C10="","",'БС-Актива-НЖ'!C10)</f>
        <v>Бијељина</v>
      </c>
      <c r="D10" s="29" t="str">
        <f>IF('БС-Актива-НЖ'!D10="","",'БС-Актива-НЖ'!D10)</f>
        <v/>
      </c>
      <c r="E10" s="29" t="str">
        <f>IF('БС-Актива-НЖ'!E10="","",'БС-Актива-НЖ'!E10)</f>
        <v/>
      </c>
    </row>
    <row r="11" spans="1:5" x14ac:dyDescent="0.25">
      <c r="A11" s="27" t="s">
        <v>13</v>
      </c>
      <c r="B11" s="28"/>
      <c r="C11" s="29" t="str">
        <f>IF('БС-Актива-НЖ'!C11="","",'БС-Актива-НЖ'!C11)</f>
        <v>office@neskovicosiguranje.com</v>
      </c>
      <c r="D11" s="29" t="str">
        <f>IF('БС-Актива-НЖ'!D11="","",'БС-Актива-НЖ'!D11)</f>
        <v/>
      </c>
      <c r="E11" s="29" t="str">
        <f>IF('БС-Актива-НЖ'!E11="","",'БС-Актива-НЖ'!E11)</f>
        <v/>
      </c>
    </row>
    <row r="12" spans="1:5" x14ac:dyDescent="0.25">
      <c r="A12" s="28"/>
      <c r="B12" s="28"/>
      <c r="C12" s="28"/>
      <c r="D12" s="28"/>
      <c r="E12" s="28"/>
    </row>
    <row r="13" spans="1:5" ht="35.1" customHeight="1" x14ac:dyDescent="0.25">
      <c r="A13" s="34" t="s">
        <v>460</v>
      </c>
      <c r="B13" s="28"/>
      <c r="C13" s="28"/>
      <c r="D13" s="28"/>
      <c r="E13" s="28"/>
    </row>
    <row r="14" spans="1:5" x14ac:dyDescent="0.25">
      <c r="A14" s="35" t="s">
        <v>15</v>
      </c>
      <c r="B14" s="28"/>
      <c r="C14" s="28"/>
      <c r="D14" s="28"/>
      <c r="E14" s="28"/>
    </row>
    <row r="15" spans="1:5" ht="54.95" customHeight="1" x14ac:dyDescent="0.25">
      <c r="A15" s="19" t="s">
        <v>17</v>
      </c>
      <c r="B15" s="19" t="s">
        <v>18</v>
      </c>
      <c r="C15" s="19" t="s">
        <v>19</v>
      </c>
      <c r="D15" s="19" t="s">
        <v>227</v>
      </c>
      <c r="E15" s="19" t="s">
        <v>228</v>
      </c>
    </row>
    <row r="16" spans="1:5" x14ac:dyDescent="0.25">
      <c r="A16" s="19">
        <v>1</v>
      </c>
      <c r="B16" s="19">
        <v>2</v>
      </c>
      <c r="C16" s="19">
        <v>3</v>
      </c>
      <c r="D16" s="19">
        <v>4</v>
      </c>
      <c r="E16" s="19">
        <v>5</v>
      </c>
    </row>
    <row r="17" spans="1:5" x14ac:dyDescent="0.25">
      <c r="A17" s="20" t="s">
        <v>8</v>
      </c>
      <c r="B17" s="21" t="s">
        <v>229</v>
      </c>
      <c r="C17" s="20" t="s">
        <v>230</v>
      </c>
      <c r="D17" s="22">
        <f>D18-D25+D26-D27+D28+D34+D35-D36+D37-D40</f>
        <v>0</v>
      </c>
      <c r="E17" s="22">
        <f>E18-E25+E26-E27+E28+E34+E35-E36+E37-E40</f>
        <v>0</v>
      </c>
    </row>
    <row r="18" spans="1:5" x14ac:dyDescent="0.25">
      <c r="A18" s="20" t="s">
        <v>231</v>
      </c>
      <c r="B18" s="21" t="s">
        <v>232</v>
      </c>
      <c r="C18" s="20" t="s">
        <v>233</v>
      </c>
      <c r="D18" s="22">
        <f>D19+D20+D21+D22+D23+D24</f>
        <v>0</v>
      </c>
      <c r="E18" s="22">
        <f>E19+E20+E21+E22+E23+E24</f>
        <v>0</v>
      </c>
    </row>
    <row r="19" spans="1:5" x14ac:dyDescent="0.25">
      <c r="A19" s="7" t="s">
        <v>234</v>
      </c>
      <c r="B19" s="8" t="s">
        <v>235</v>
      </c>
      <c r="C19" s="7" t="s">
        <v>236</v>
      </c>
      <c r="D19" s="6"/>
      <c r="E19" s="6"/>
    </row>
    <row r="20" spans="1:5" x14ac:dyDescent="0.25">
      <c r="A20" s="7" t="s">
        <v>237</v>
      </c>
      <c r="B20" s="8" t="s">
        <v>238</v>
      </c>
      <c r="C20" s="7" t="s">
        <v>239</v>
      </c>
      <c r="D20" s="6"/>
      <c r="E20" s="6"/>
    </row>
    <row r="21" spans="1:5" x14ac:dyDescent="0.25">
      <c r="A21" s="7" t="s">
        <v>240</v>
      </c>
      <c r="B21" s="8" t="s">
        <v>241</v>
      </c>
      <c r="C21" s="7" t="s">
        <v>242</v>
      </c>
      <c r="D21" s="6"/>
      <c r="E21" s="6"/>
    </row>
    <row r="22" spans="1:5" x14ac:dyDescent="0.25">
      <c r="A22" s="7" t="s">
        <v>243</v>
      </c>
      <c r="B22" s="8" t="s">
        <v>244</v>
      </c>
      <c r="C22" s="7" t="s">
        <v>245</v>
      </c>
      <c r="D22" s="6"/>
      <c r="E22" s="6"/>
    </row>
    <row r="23" spans="1:5" x14ac:dyDescent="0.25">
      <c r="A23" s="7" t="s">
        <v>246</v>
      </c>
      <c r="B23" s="8" t="s">
        <v>247</v>
      </c>
      <c r="C23" s="7" t="s">
        <v>248</v>
      </c>
      <c r="D23" s="6"/>
      <c r="E23" s="6"/>
    </row>
    <row r="24" spans="1:5" x14ac:dyDescent="0.25">
      <c r="A24" s="7" t="s">
        <v>249</v>
      </c>
      <c r="B24" s="8" t="s">
        <v>250</v>
      </c>
      <c r="C24" s="7" t="s">
        <v>251</v>
      </c>
      <c r="D24" s="6"/>
      <c r="E24" s="6"/>
    </row>
    <row r="25" spans="1:5" x14ac:dyDescent="0.25">
      <c r="A25" s="7" t="s">
        <v>252</v>
      </c>
      <c r="B25" s="8" t="s">
        <v>253</v>
      </c>
      <c r="C25" s="7" t="s">
        <v>254</v>
      </c>
      <c r="D25" s="6"/>
      <c r="E25" s="6"/>
    </row>
    <row r="26" spans="1:5" x14ac:dyDescent="0.25">
      <c r="A26" s="7" t="s">
        <v>255</v>
      </c>
      <c r="B26" s="8" t="s">
        <v>256</v>
      </c>
      <c r="C26" s="7" t="s">
        <v>257</v>
      </c>
      <c r="D26" s="6"/>
      <c r="E26" s="6"/>
    </row>
    <row r="27" spans="1:5" x14ac:dyDescent="0.25">
      <c r="A27" s="7" t="s">
        <v>258</v>
      </c>
      <c r="B27" s="8" t="s">
        <v>259</v>
      </c>
      <c r="C27" s="7" t="s">
        <v>260</v>
      </c>
      <c r="D27" s="6"/>
      <c r="E27" s="6"/>
    </row>
    <row r="28" spans="1:5" x14ac:dyDescent="0.25">
      <c r="A28" s="20" t="s">
        <v>261</v>
      </c>
      <c r="B28" s="21" t="s">
        <v>262</v>
      </c>
      <c r="C28" s="20" t="s">
        <v>263</v>
      </c>
      <c r="D28" s="22">
        <f>D29+D30+D31+D32+D33</f>
        <v>0</v>
      </c>
      <c r="E28" s="22">
        <f>E29+E30+E31+E32+E33</f>
        <v>0</v>
      </c>
    </row>
    <row r="29" spans="1:5" x14ac:dyDescent="0.25">
      <c r="A29" s="7" t="s">
        <v>264</v>
      </c>
      <c r="B29" s="8" t="s">
        <v>265</v>
      </c>
      <c r="C29" s="7" t="s">
        <v>266</v>
      </c>
      <c r="D29" s="6"/>
      <c r="E29" s="6"/>
    </row>
    <row r="30" spans="1:5" x14ac:dyDescent="0.25">
      <c r="A30" s="7" t="s">
        <v>267</v>
      </c>
      <c r="B30" s="8" t="s">
        <v>268</v>
      </c>
      <c r="C30" s="7" t="s">
        <v>269</v>
      </c>
      <c r="D30" s="6"/>
      <c r="E30" s="6"/>
    </row>
    <row r="31" spans="1:5" x14ac:dyDescent="0.25">
      <c r="A31" s="7" t="s">
        <v>270</v>
      </c>
      <c r="B31" s="8" t="s">
        <v>271</v>
      </c>
      <c r="C31" s="7" t="s">
        <v>272</v>
      </c>
      <c r="D31" s="6"/>
      <c r="E31" s="6"/>
    </row>
    <row r="32" spans="1:5" x14ac:dyDescent="0.25">
      <c r="A32" s="7" t="s">
        <v>273</v>
      </c>
      <c r="B32" s="8" t="s">
        <v>274</v>
      </c>
      <c r="C32" s="7" t="s">
        <v>275</v>
      </c>
      <c r="D32" s="6"/>
      <c r="E32" s="6"/>
    </row>
    <row r="33" spans="1:5" x14ac:dyDescent="0.25">
      <c r="A33" s="7" t="s">
        <v>276</v>
      </c>
      <c r="B33" s="8" t="s">
        <v>277</v>
      </c>
      <c r="C33" s="7" t="s">
        <v>278</v>
      </c>
      <c r="D33" s="6"/>
      <c r="E33" s="6"/>
    </row>
    <row r="34" spans="1:5" ht="33.75" x14ac:dyDescent="0.25">
      <c r="A34" s="7" t="s">
        <v>279</v>
      </c>
      <c r="B34" s="8" t="s">
        <v>280</v>
      </c>
      <c r="C34" s="7" t="s">
        <v>281</v>
      </c>
      <c r="D34" s="6"/>
      <c r="E34" s="6"/>
    </row>
    <row r="35" spans="1:5" ht="22.5" x14ac:dyDescent="0.25">
      <c r="A35" s="7" t="s">
        <v>282</v>
      </c>
      <c r="B35" s="8" t="s">
        <v>283</v>
      </c>
      <c r="C35" s="7" t="s">
        <v>284</v>
      </c>
      <c r="D35" s="6"/>
      <c r="E35" s="6"/>
    </row>
    <row r="36" spans="1:5" ht="22.5" x14ac:dyDescent="0.25">
      <c r="A36" s="7" t="s">
        <v>285</v>
      </c>
      <c r="B36" s="8" t="s">
        <v>286</v>
      </c>
      <c r="C36" s="7" t="s">
        <v>287</v>
      </c>
      <c r="D36" s="6"/>
      <c r="E36" s="6"/>
    </row>
    <row r="37" spans="1:5" x14ac:dyDescent="0.25">
      <c r="A37" s="20" t="s">
        <v>288</v>
      </c>
      <c r="B37" s="21" t="s">
        <v>289</v>
      </c>
      <c r="C37" s="20" t="s">
        <v>290</v>
      </c>
      <c r="D37" s="22">
        <f>D38+D39</f>
        <v>0</v>
      </c>
      <c r="E37" s="22">
        <f>E38+E39</f>
        <v>0</v>
      </c>
    </row>
    <row r="38" spans="1:5" x14ac:dyDescent="0.25">
      <c r="A38" s="7" t="s">
        <v>291</v>
      </c>
      <c r="B38" s="8" t="s">
        <v>292</v>
      </c>
      <c r="C38" s="7" t="s">
        <v>293</v>
      </c>
      <c r="D38" s="6"/>
      <c r="E38" s="6"/>
    </row>
    <row r="39" spans="1:5" x14ac:dyDescent="0.25">
      <c r="A39" s="7" t="s">
        <v>294</v>
      </c>
      <c r="B39" s="8" t="s">
        <v>295</v>
      </c>
      <c r="C39" s="7" t="s">
        <v>296</v>
      </c>
      <c r="D39" s="6"/>
      <c r="E39" s="6"/>
    </row>
    <row r="40" spans="1:5" x14ac:dyDescent="0.25">
      <c r="A40" s="20" t="s">
        <v>297</v>
      </c>
      <c r="B40" s="21" t="s">
        <v>298</v>
      </c>
      <c r="C40" s="20" t="s">
        <v>299</v>
      </c>
      <c r="D40" s="22">
        <f>D41+D42</f>
        <v>0</v>
      </c>
      <c r="E40" s="22">
        <f>E41+E42</f>
        <v>0</v>
      </c>
    </row>
    <row r="41" spans="1:5" x14ac:dyDescent="0.25">
      <c r="A41" s="7" t="s">
        <v>300</v>
      </c>
      <c r="B41" s="8" t="s">
        <v>301</v>
      </c>
      <c r="C41" s="7" t="s">
        <v>302</v>
      </c>
      <c r="D41" s="6"/>
      <c r="E41" s="6"/>
    </row>
    <row r="42" spans="1:5" x14ac:dyDescent="0.25">
      <c r="A42" s="7" t="s">
        <v>303</v>
      </c>
      <c r="B42" s="8" t="s">
        <v>304</v>
      </c>
      <c r="C42" s="7" t="s">
        <v>305</v>
      </c>
      <c r="D42" s="6"/>
      <c r="E42" s="6"/>
    </row>
    <row r="43" spans="1:5" x14ac:dyDescent="0.25">
      <c r="A43" s="20" t="s">
        <v>306</v>
      </c>
      <c r="B43" s="21" t="s">
        <v>307</v>
      </c>
      <c r="C43" s="20" t="s">
        <v>308</v>
      </c>
      <c r="D43" s="22">
        <f>D44+D45+D46+D47+D48+D49+D50+D51+D52</f>
        <v>0</v>
      </c>
      <c r="E43" s="22">
        <f>E44+E45+E46+E47+E48+E49+E50+E51+E52</f>
        <v>0</v>
      </c>
    </row>
    <row r="44" spans="1:5" x14ac:dyDescent="0.25">
      <c r="A44" s="7" t="s">
        <v>309</v>
      </c>
      <c r="B44" s="8" t="s">
        <v>310</v>
      </c>
      <c r="C44" s="7" t="s">
        <v>311</v>
      </c>
      <c r="D44" s="6"/>
      <c r="E44" s="6"/>
    </row>
    <row r="45" spans="1:5" x14ac:dyDescent="0.25">
      <c r="A45" s="7" t="s">
        <v>312</v>
      </c>
      <c r="B45" s="8" t="s">
        <v>313</v>
      </c>
      <c r="C45" s="7" t="s">
        <v>314</v>
      </c>
      <c r="D45" s="6"/>
      <c r="E45" s="6"/>
    </row>
    <row r="46" spans="1:5" x14ac:dyDescent="0.25">
      <c r="A46" s="7" t="s">
        <v>315</v>
      </c>
      <c r="B46" s="8" t="s">
        <v>316</v>
      </c>
      <c r="C46" s="7" t="s">
        <v>317</v>
      </c>
      <c r="D46" s="6"/>
      <c r="E46" s="6"/>
    </row>
    <row r="47" spans="1:5" x14ac:dyDescent="0.25">
      <c r="A47" s="7" t="s">
        <v>318</v>
      </c>
      <c r="B47" s="8" t="s">
        <v>319</v>
      </c>
      <c r="C47" s="7" t="s">
        <v>320</v>
      </c>
      <c r="D47" s="6"/>
      <c r="E47" s="6"/>
    </row>
    <row r="48" spans="1:5" x14ac:dyDescent="0.25">
      <c r="A48" s="7" t="s">
        <v>321</v>
      </c>
      <c r="B48" s="8" t="s">
        <v>322</v>
      </c>
      <c r="C48" s="7" t="s">
        <v>323</v>
      </c>
      <c r="D48" s="6"/>
      <c r="E48" s="6"/>
    </row>
    <row r="49" spans="1:5" x14ac:dyDescent="0.25">
      <c r="A49" s="7" t="s">
        <v>324</v>
      </c>
      <c r="B49" s="8" t="s">
        <v>325</v>
      </c>
      <c r="C49" s="7" t="s">
        <v>326</v>
      </c>
      <c r="D49" s="6"/>
      <c r="E49" s="6"/>
    </row>
    <row r="50" spans="1:5" x14ac:dyDescent="0.25">
      <c r="A50" s="7" t="s">
        <v>327</v>
      </c>
      <c r="B50" s="8" t="s">
        <v>328</v>
      </c>
      <c r="C50" s="7" t="s">
        <v>329</v>
      </c>
      <c r="D50" s="6"/>
      <c r="E50" s="6"/>
    </row>
    <row r="51" spans="1:5" x14ac:dyDescent="0.25">
      <c r="A51" s="7" t="s">
        <v>330</v>
      </c>
      <c r="B51" s="8" t="s">
        <v>331</v>
      </c>
      <c r="C51" s="7" t="s">
        <v>332</v>
      </c>
      <c r="D51" s="6"/>
      <c r="E51" s="6"/>
    </row>
    <row r="52" spans="1:5" x14ac:dyDescent="0.25">
      <c r="A52" s="7" t="s">
        <v>333</v>
      </c>
      <c r="B52" s="8" t="s">
        <v>334</v>
      </c>
      <c r="C52" s="7" t="s">
        <v>335</v>
      </c>
      <c r="D52" s="6"/>
      <c r="E52" s="6"/>
    </row>
    <row r="53" spans="1:5" x14ac:dyDescent="0.25">
      <c r="A53" s="20" t="s">
        <v>8</v>
      </c>
      <c r="B53" s="21" t="s">
        <v>336</v>
      </c>
      <c r="C53" s="20" t="s">
        <v>337</v>
      </c>
      <c r="D53" s="22">
        <f>D54+D63</f>
        <v>0</v>
      </c>
      <c r="E53" s="22">
        <f>E54+E63</f>
        <v>0</v>
      </c>
    </row>
    <row r="54" spans="1:5" x14ac:dyDescent="0.25">
      <c r="A54" s="20" t="s">
        <v>338</v>
      </c>
      <c r="B54" s="21" t="s">
        <v>339</v>
      </c>
      <c r="C54" s="20" t="s">
        <v>340</v>
      </c>
      <c r="D54" s="22">
        <f>D55+D56+D57+D58+D59+D60+D61+D62</f>
        <v>0</v>
      </c>
      <c r="E54" s="22">
        <f>E55+E56+E57+E58+E59+E60+E61+E62</f>
        <v>0</v>
      </c>
    </row>
    <row r="55" spans="1:5" x14ac:dyDescent="0.25">
      <c r="A55" s="7" t="s">
        <v>341</v>
      </c>
      <c r="B55" s="8" t="s">
        <v>342</v>
      </c>
      <c r="C55" s="7" t="s">
        <v>343</v>
      </c>
      <c r="D55" s="6"/>
      <c r="E55" s="6"/>
    </row>
    <row r="56" spans="1:5" x14ac:dyDescent="0.25">
      <c r="A56" s="7" t="s">
        <v>344</v>
      </c>
      <c r="B56" s="8" t="s">
        <v>345</v>
      </c>
      <c r="C56" s="7" t="s">
        <v>346</v>
      </c>
      <c r="D56" s="6"/>
      <c r="E56" s="6"/>
    </row>
    <row r="57" spans="1:5" x14ac:dyDescent="0.25">
      <c r="A57" s="7" t="s">
        <v>347</v>
      </c>
      <c r="B57" s="8" t="s">
        <v>348</v>
      </c>
      <c r="C57" s="7" t="s">
        <v>349</v>
      </c>
      <c r="D57" s="6"/>
      <c r="E57" s="6"/>
    </row>
    <row r="58" spans="1:5" x14ac:dyDescent="0.25">
      <c r="A58" s="7" t="s">
        <v>350</v>
      </c>
      <c r="B58" s="8" t="s">
        <v>351</v>
      </c>
      <c r="C58" s="7" t="s">
        <v>352</v>
      </c>
      <c r="D58" s="6"/>
      <c r="E58" s="6"/>
    </row>
    <row r="59" spans="1:5" x14ac:dyDescent="0.25">
      <c r="A59" s="7" t="s">
        <v>353</v>
      </c>
      <c r="B59" s="8" t="s">
        <v>354</v>
      </c>
      <c r="C59" s="7" t="s">
        <v>355</v>
      </c>
      <c r="D59" s="6"/>
      <c r="E59" s="6"/>
    </row>
    <row r="60" spans="1:5" x14ac:dyDescent="0.25">
      <c r="A60" s="7" t="s">
        <v>356</v>
      </c>
      <c r="B60" s="8" t="s">
        <v>357</v>
      </c>
      <c r="C60" s="7" t="s">
        <v>358</v>
      </c>
      <c r="D60" s="6"/>
      <c r="E60" s="6"/>
    </row>
    <row r="61" spans="1:5" x14ac:dyDescent="0.25">
      <c r="A61" s="7" t="s">
        <v>359</v>
      </c>
      <c r="B61" s="8" t="s">
        <v>360</v>
      </c>
      <c r="C61" s="7" t="s">
        <v>361</v>
      </c>
      <c r="D61" s="6"/>
      <c r="E61" s="6"/>
    </row>
    <row r="62" spans="1:5" x14ac:dyDescent="0.25">
      <c r="A62" s="7" t="s">
        <v>362</v>
      </c>
      <c r="B62" s="8" t="s">
        <v>363</v>
      </c>
      <c r="C62" s="7" t="s">
        <v>364</v>
      </c>
      <c r="D62" s="6"/>
      <c r="E62" s="6"/>
    </row>
    <row r="63" spans="1:5" x14ac:dyDescent="0.25">
      <c r="A63" s="20" t="s">
        <v>365</v>
      </c>
      <c r="B63" s="21" t="s">
        <v>366</v>
      </c>
      <c r="C63" s="20" t="s">
        <v>367</v>
      </c>
      <c r="D63" s="22">
        <f>D64+D72+D76+D77+D80+D81+D82+D83+D84</f>
        <v>0</v>
      </c>
      <c r="E63" s="22">
        <f>E64+E72+E76+E77+E80+E81+E82+E83+E84</f>
        <v>0</v>
      </c>
    </row>
    <row r="64" spans="1:5" x14ac:dyDescent="0.25">
      <c r="A64" s="20" t="s">
        <v>368</v>
      </c>
      <c r="B64" s="21" t="s">
        <v>369</v>
      </c>
      <c r="C64" s="20" t="s">
        <v>370</v>
      </c>
      <c r="D64" s="22">
        <f>D65+D66+D67+D68+D69+D70+D71</f>
        <v>0</v>
      </c>
      <c r="E64" s="22">
        <f>E65+E66+E67+E68+E69+E70+E71</f>
        <v>0</v>
      </c>
    </row>
    <row r="65" spans="1:5" x14ac:dyDescent="0.25">
      <c r="A65" s="7" t="s">
        <v>371</v>
      </c>
      <c r="B65" s="8" t="s">
        <v>372</v>
      </c>
      <c r="C65" s="7" t="s">
        <v>373</v>
      </c>
      <c r="D65" s="6"/>
      <c r="E65" s="6"/>
    </row>
    <row r="66" spans="1:5" x14ac:dyDescent="0.25">
      <c r="A66" s="7" t="s">
        <v>374</v>
      </c>
      <c r="B66" s="8" t="s">
        <v>375</v>
      </c>
      <c r="C66" s="7" t="s">
        <v>376</v>
      </c>
      <c r="D66" s="6"/>
      <c r="E66" s="6"/>
    </row>
    <row r="67" spans="1:5" x14ac:dyDescent="0.25">
      <c r="A67" s="7" t="s">
        <v>377</v>
      </c>
      <c r="B67" s="8" t="s">
        <v>378</v>
      </c>
      <c r="C67" s="7" t="s">
        <v>379</v>
      </c>
      <c r="D67" s="6"/>
      <c r="E67" s="6"/>
    </row>
    <row r="68" spans="1:5" x14ac:dyDescent="0.25">
      <c r="A68" s="7" t="s">
        <v>380</v>
      </c>
      <c r="B68" s="8" t="s">
        <v>381</v>
      </c>
      <c r="C68" s="7" t="s">
        <v>382</v>
      </c>
      <c r="D68" s="6"/>
      <c r="E68" s="6"/>
    </row>
    <row r="69" spans="1:5" x14ac:dyDescent="0.25">
      <c r="A69" s="7" t="s">
        <v>383</v>
      </c>
      <c r="B69" s="8" t="s">
        <v>384</v>
      </c>
      <c r="C69" s="7" t="s">
        <v>385</v>
      </c>
      <c r="D69" s="6"/>
      <c r="E69" s="6"/>
    </row>
    <row r="70" spans="1:5" x14ac:dyDescent="0.25">
      <c r="A70" s="7" t="s">
        <v>386</v>
      </c>
      <c r="B70" s="8" t="s">
        <v>387</v>
      </c>
      <c r="C70" s="7" t="s">
        <v>388</v>
      </c>
      <c r="D70" s="6"/>
      <c r="E70" s="6"/>
    </row>
    <row r="71" spans="1:5" x14ac:dyDescent="0.25">
      <c r="A71" s="7" t="s">
        <v>389</v>
      </c>
      <c r="B71" s="8" t="s">
        <v>390</v>
      </c>
      <c r="C71" s="7" t="s">
        <v>391</v>
      </c>
      <c r="D71" s="6"/>
      <c r="E71" s="6"/>
    </row>
    <row r="72" spans="1:5" x14ac:dyDescent="0.25">
      <c r="A72" s="20" t="s">
        <v>392</v>
      </c>
      <c r="B72" s="21" t="s">
        <v>393</v>
      </c>
      <c r="C72" s="20" t="s">
        <v>394</v>
      </c>
      <c r="D72" s="22">
        <f>D73+D74+D75</f>
        <v>0</v>
      </c>
      <c r="E72" s="22">
        <f>E73+E74+E75</f>
        <v>0</v>
      </c>
    </row>
    <row r="73" spans="1:5" x14ac:dyDescent="0.25">
      <c r="A73" s="7" t="s">
        <v>395</v>
      </c>
      <c r="B73" s="8" t="s">
        <v>396</v>
      </c>
      <c r="C73" s="7" t="s">
        <v>397</v>
      </c>
      <c r="D73" s="6"/>
      <c r="E73" s="6"/>
    </row>
    <row r="74" spans="1:5" x14ac:dyDescent="0.25">
      <c r="A74" s="7" t="s">
        <v>398</v>
      </c>
      <c r="B74" s="8" t="s">
        <v>399</v>
      </c>
      <c r="C74" s="7" t="s">
        <v>400</v>
      </c>
      <c r="D74" s="6"/>
      <c r="E74" s="6"/>
    </row>
    <row r="75" spans="1:5" x14ac:dyDescent="0.25">
      <c r="A75" s="7" t="s">
        <v>401</v>
      </c>
      <c r="B75" s="8" t="s">
        <v>402</v>
      </c>
      <c r="C75" s="7" t="s">
        <v>403</v>
      </c>
      <c r="D75" s="6"/>
      <c r="E75" s="6"/>
    </row>
    <row r="76" spans="1:5" x14ac:dyDescent="0.25">
      <c r="A76" s="7" t="s">
        <v>404</v>
      </c>
      <c r="B76" s="8" t="s">
        <v>405</v>
      </c>
      <c r="C76" s="7" t="s">
        <v>406</v>
      </c>
      <c r="D76" s="6"/>
      <c r="E76" s="6"/>
    </row>
    <row r="77" spans="1:5" x14ac:dyDescent="0.25">
      <c r="A77" s="20" t="s">
        <v>407</v>
      </c>
      <c r="B77" s="21" t="s">
        <v>408</v>
      </c>
      <c r="C77" s="20" t="s">
        <v>409</v>
      </c>
      <c r="D77" s="22">
        <f>D78+D79</f>
        <v>0</v>
      </c>
      <c r="E77" s="22">
        <f>E78+E79</f>
        <v>0</v>
      </c>
    </row>
    <row r="78" spans="1:5" x14ac:dyDescent="0.25">
      <c r="A78" s="7" t="s">
        <v>410</v>
      </c>
      <c r="B78" s="8" t="s">
        <v>411</v>
      </c>
      <c r="C78" s="7" t="s">
        <v>412</v>
      </c>
      <c r="D78" s="6"/>
      <c r="E78" s="6"/>
    </row>
    <row r="79" spans="1:5" x14ac:dyDescent="0.25">
      <c r="A79" s="7" t="s">
        <v>413</v>
      </c>
      <c r="B79" s="8" t="s">
        <v>414</v>
      </c>
      <c r="C79" s="7" t="s">
        <v>415</v>
      </c>
      <c r="D79" s="6"/>
      <c r="E79" s="6"/>
    </row>
    <row r="80" spans="1:5" x14ac:dyDescent="0.25">
      <c r="A80" s="7" t="s">
        <v>416</v>
      </c>
      <c r="B80" s="8" t="s">
        <v>417</v>
      </c>
      <c r="C80" s="7" t="s">
        <v>418</v>
      </c>
      <c r="D80" s="6"/>
      <c r="E80" s="6"/>
    </row>
    <row r="81" spans="1:5" ht="22.5" x14ac:dyDescent="0.25">
      <c r="A81" s="7" t="s">
        <v>419</v>
      </c>
      <c r="B81" s="8" t="s">
        <v>420</v>
      </c>
      <c r="C81" s="7" t="s">
        <v>421</v>
      </c>
      <c r="D81" s="6"/>
      <c r="E81" s="6"/>
    </row>
    <row r="82" spans="1:5" x14ac:dyDescent="0.25">
      <c r="A82" s="7" t="s">
        <v>422</v>
      </c>
      <c r="B82" s="8" t="s">
        <v>423</v>
      </c>
      <c r="C82" s="7" t="s">
        <v>424</v>
      </c>
      <c r="D82" s="6"/>
      <c r="E82" s="6"/>
    </row>
    <row r="83" spans="1:5" x14ac:dyDescent="0.25">
      <c r="A83" s="7" t="s">
        <v>425</v>
      </c>
      <c r="B83" s="8" t="s">
        <v>426</v>
      </c>
      <c r="C83" s="7" t="s">
        <v>427</v>
      </c>
      <c r="D83" s="6"/>
      <c r="E83" s="6"/>
    </row>
    <row r="84" spans="1:5" ht="21" x14ac:dyDescent="0.25">
      <c r="A84" s="20" t="s">
        <v>428</v>
      </c>
      <c r="B84" s="21" t="s">
        <v>429</v>
      </c>
      <c r="C84" s="20" t="s">
        <v>430</v>
      </c>
      <c r="D84" s="22">
        <f>D85+D86+D87+D88+D89+D90+D91</f>
        <v>0</v>
      </c>
      <c r="E84" s="22">
        <f>E85+E86+E87+E88+E89+E90+E91</f>
        <v>0</v>
      </c>
    </row>
    <row r="85" spans="1:5" x14ac:dyDescent="0.25">
      <c r="A85" s="7" t="s">
        <v>431</v>
      </c>
      <c r="B85" s="8" t="s">
        <v>432</v>
      </c>
      <c r="C85" s="7" t="s">
        <v>433</v>
      </c>
      <c r="D85" s="6"/>
      <c r="E85" s="6"/>
    </row>
    <row r="86" spans="1:5" x14ac:dyDescent="0.25">
      <c r="A86" s="7" t="s">
        <v>434</v>
      </c>
      <c r="B86" s="8" t="s">
        <v>435</v>
      </c>
      <c r="C86" s="7" t="s">
        <v>436</v>
      </c>
      <c r="D86" s="6"/>
      <c r="E86" s="6"/>
    </row>
    <row r="87" spans="1:5" x14ac:dyDescent="0.25">
      <c r="A87" s="7" t="s">
        <v>437</v>
      </c>
      <c r="B87" s="8" t="s">
        <v>438</v>
      </c>
      <c r="C87" s="7" t="s">
        <v>439</v>
      </c>
      <c r="D87" s="6"/>
      <c r="E87" s="6"/>
    </row>
    <row r="88" spans="1:5" x14ac:dyDescent="0.25">
      <c r="A88" s="7" t="s">
        <v>440</v>
      </c>
      <c r="B88" s="8" t="s">
        <v>441</v>
      </c>
      <c r="C88" s="7" t="s">
        <v>442</v>
      </c>
      <c r="D88" s="6"/>
      <c r="E88" s="6"/>
    </row>
    <row r="89" spans="1:5" x14ac:dyDescent="0.25">
      <c r="A89" s="7" t="s">
        <v>443</v>
      </c>
      <c r="B89" s="8" t="s">
        <v>444</v>
      </c>
      <c r="C89" s="7" t="s">
        <v>445</v>
      </c>
      <c r="D89" s="6"/>
      <c r="E89" s="6"/>
    </row>
    <row r="90" spans="1:5" x14ac:dyDescent="0.25">
      <c r="A90" s="7" t="s">
        <v>446</v>
      </c>
      <c r="B90" s="8" t="s">
        <v>447</v>
      </c>
      <c r="C90" s="7" t="s">
        <v>448</v>
      </c>
      <c r="D90" s="6"/>
      <c r="E90" s="6"/>
    </row>
    <row r="91" spans="1:5" ht="22.5" x14ac:dyDescent="0.25">
      <c r="A91" s="7" t="s">
        <v>449</v>
      </c>
      <c r="B91" s="8" t="s">
        <v>450</v>
      </c>
      <c r="C91" s="7" t="s">
        <v>451</v>
      </c>
      <c r="D91" s="6"/>
      <c r="E91" s="6"/>
    </row>
    <row r="92" spans="1:5" x14ac:dyDescent="0.25">
      <c r="A92" s="20" t="s">
        <v>8</v>
      </c>
      <c r="B92" s="21" t="s">
        <v>452</v>
      </c>
      <c r="C92" s="20" t="s">
        <v>453</v>
      </c>
      <c r="D92" s="22">
        <f>D17+D43+D53</f>
        <v>0</v>
      </c>
      <c r="E92" s="22">
        <f>E17+E43+E53</f>
        <v>0</v>
      </c>
    </row>
    <row r="93" spans="1:5" x14ac:dyDescent="0.25">
      <c r="A93" s="7" t="s">
        <v>454</v>
      </c>
      <c r="B93" s="8" t="s">
        <v>455</v>
      </c>
      <c r="C93" s="7" t="s">
        <v>456</v>
      </c>
      <c r="D93" s="6"/>
      <c r="E93" s="6"/>
    </row>
    <row r="94" spans="1:5" x14ac:dyDescent="0.25">
      <c r="A94" s="20" t="s">
        <v>8</v>
      </c>
      <c r="B94" s="21" t="s">
        <v>457</v>
      </c>
      <c r="C94" s="20" t="s">
        <v>458</v>
      </c>
      <c r="D94" s="22">
        <f>D92+D93</f>
        <v>0</v>
      </c>
      <c r="E94" s="22">
        <f>E92+E93</f>
        <v>0</v>
      </c>
    </row>
    <row r="95" spans="1:5" x14ac:dyDescent="0.25">
      <c r="B95" s="47" t="s">
        <v>222</v>
      </c>
      <c r="C95" s="28"/>
      <c r="D95" s="28"/>
      <c r="E95" s="28"/>
    </row>
    <row r="96" spans="1:5" x14ac:dyDescent="0.25">
      <c r="B96" s="37" t="s">
        <v>461</v>
      </c>
      <c r="C96" s="28"/>
      <c r="D96" s="28"/>
      <c r="E96" s="28"/>
    </row>
  </sheetData>
  <sheetProtection password="C55C" sheet="1" objects="1" scenarios="1"/>
  <mergeCells count="25">
    <mergeCell ref="B95:E95"/>
    <mergeCell ref="B96:E96"/>
    <mergeCell ref="A11:B11"/>
    <mergeCell ref="C11:E11"/>
    <mergeCell ref="A12:E12"/>
    <mergeCell ref="A13:E13"/>
    <mergeCell ref="A14:E14"/>
    <mergeCell ref="A8:B8"/>
    <mergeCell ref="C8:E8"/>
    <mergeCell ref="A9:B9"/>
    <mergeCell ref="C9:E9"/>
    <mergeCell ref="A10:B10"/>
    <mergeCell ref="C10:E10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dataValidations count="6">
    <dataValidation type="date" operator="greaterThan" allowBlank="1" showErrorMessage="1" sqref="C4:E4" xr:uid="{00000000-0002-0000-0500-000000000000}">
      <formula1>DATE(2000, 1, 1)</formula1>
      <formula2>DATE(2000, 1, 1)</formula2>
    </dataValidation>
    <dataValidation type="whole" operator="greaterThanOrEqual" allowBlank="1" showErrorMessage="1" sqref="C5:E5" xr:uid="{00000000-0002-0000-0500-000003000000}">
      <formula1>1</formula1>
      <formula2>1000</formula2>
    </dataValidation>
    <dataValidation type="date" operator="greaterThanOrEqual" allowBlank="1" showErrorMessage="1" errorTitle="Грешка" error="Датум попуњавања не може бити мањи од вриједности Стање на дан" sqref="C9" xr:uid="{00000000-0002-0000-0500-000006000000}">
      <formula1>C4</formula1>
      <formula2>C4</formula2>
    </dataValidation>
    <dataValidation type="date" operator="greaterThanOrEqual" allowBlank="1" showErrorMessage="1" errorTitle="Грешка" error="Датум попуњавања не може бити мањи од вриједности Стање на дан" sqref="D9" xr:uid="{00000000-0002-0000-0500-000007000000}">
      <formula1>C4</formula1>
      <formula2>C4</formula2>
    </dataValidation>
    <dataValidation type="date" operator="greaterThanOrEqual" allowBlank="1" showErrorMessage="1" errorTitle="Грешка" error="Датум попуњавања не може бити мањи од вриједности Стање на дан" sqref="E9" xr:uid="{00000000-0002-0000-0500-000008000000}">
      <formula1>C4</formula1>
      <formula2>C4</formula2>
    </dataValidation>
    <dataValidation type="custom" allowBlank="1" showErrorMessage="1" sqref="D17:E94" xr:uid="{00000000-0002-0000-0500-000009000000}">
      <formula1>ISNUMBER(D17)</formula1>
    </dataValidation>
  </dataValidations>
  <pageMargins left="0.7" right="0.7" top="0.75" bottom="0.75" header="0.3" footer="0.3"/>
  <pageSetup paperSize="9" fitToHeight="1000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94"/>
  <sheetViews>
    <sheetView workbookViewId="0"/>
  </sheetViews>
  <sheetFormatPr defaultRowHeight="15" x14ac:dyDescent="0.25"/>
  <cols>
    <col min="1" max="1" width="9.140625" customWidth="1" collapsed="1"/>
    <col min="2" max="2" width="77.140625" customWidth="1" collapsed="1"/>
    <col min="3" max="3" width="9.140625" customWidth="1" collapsed="1"/>
    <col min="4" max="5" width="15.28515625" customWidth="1" collapsed="1"/>
    <col min="6" max="6" width="8" hidden="1" collapsed="1"/>
  </cols>
  <sheetData>
    <row r="1" spans="1:5" x14ac:dyDescent="0.25">
      <c r="E1" s="1" t="s">
        <v>0</v>
      </c>
    </row>
    <row r="2" spans="1:5" x14ac:dyDescent="0.25">
      <c r="A2" s="27" t="s">
        <v>1</v>
      </c>
      <c r="B2" s="28"/>
      <c r="C2" s="29" t="str">
        <f>IF('БС-Актива-НЖ'!C2="","",'БС-Актива-НЖ'!C2)</f>
        <v>"НЕШКОВИЋ ОСИГУРАЊЕ" А.Д. Бијељина</v>
      </c>
      <c r="D2" s="29" t="str">
        <f>IF('БС-Актива-НЖ'!D2="","",'БС-Актива-НЖ'!D2)</f>
        <v>"НЕШКОВИЋ ОСИГУРАЊЕ" А.Д. Бијељина</v>
      </c>
      <c r="E2" s="29" t="str">
        <f>IF('БС-Актива-НЖ'!E2="","",'БС-Актива-НЖ'!E2)</f>
        <v>"НЕШКОВИЋ ОСИГУРАЊЕ" А.Д. Бијељина</v>
      </c>
    </row>
    <row r="3" spans="1:5" x14ac:dyDescent="0.25">
      <c r="A3" s="27" t="s">
        <v>3</v>
      </c>
      <c r="B3" s="28"/>
      <c r="C3" s="29" t="str">
        <f>IF('БС-Актива-НЖ'!C3="","",'БС-Актива-НЖ'!C3)</f>
        <v>РД-1</v>
      </c>
      <c r="D3" s="29" t="str">
        <f>IF('БС-Актива-НЖ'!D3="","",'БС-Актива-НЖ'!D3)</f>
        <v>РД-1</v>
      </c>
      <c r="E3" s="29" t="str">
        <f>IF('БС-Актива-НЖ'!E3="","",'БС-Актива-НЖ'!E3)</f>
        <v>РД-1</v>
      </c>
    </row>
    <row r="4" spans="1:5" x14ac:dyDescent="0.25">
      <c r="A4" s="27" t="s">
        <v>5</v>
      </c>
      <c r="B4" s="28"/>
      <c r="C4" s="41">
        <f>IF('БС-Актива-НЖ'!C4="","",'БС-Актива-НЖ'!C4)</f>
        <v>46203</v>
      </c>
      <c r="D4" s="41" t="str">
        <f>IF('БС-Актива-НЖ'!D4="","",'БС-Актива-НЖ'!D4)</f>
        <v/>
      </c>
      <c r="E4" s="41" t="str">
        <f>IF('БС-Актива-НЖ'!E4="","",'БС-Актива-НЖ'!E4)</f>
        <v/>
      </c>
    </row>
    <row r="5" spans="1:5" x14ac:dyDescent="0.25">
      <c r="A5" s="27" t="s">
        <v>6</v>
      </c>
      <c r="B5" s="28"/>
      <c r="C5" s="42">
        <f>IF('БС-Актива-НЖ'!C5="","",'БС-Актива-НЖ'!C5)</f>
        <v>1</v>
      </c>
      <c r="D5" s="42" t="str">
        <f>IF('БС-Актива-НЖ'!D5="","",'БС-Актива-НЖ'!D5)</f>
        <v/>
      </c>
      <c r="E5" s="42" t="str">
        <f>IF('БС-Актива-НЖ'!E5="","",'БС-Актива-НЖ'!E5)</f>
        <v/>
      </c>
    </row>
    <row r="6" spans="1:5" x14ac:dyDescent="0.25">
      <c r="A6" s="27" t="s">
        <v>7</v>
      </c>
      <c r="B6" s="28"/>
      <c r="C6" s="29" t="str">
        <f>IF('БС-Актива-НЖ'!C6="","",'БС-Актива-НЖ'!C6)</f>
        <v>Ј.Шкиљевић</v>
      </c>
      <c r="D6" s="29" t="str">
        <f>IF('БС-Актива-НЖ'!D6="","",'БС-Актива-НЖ'!D6)</f>
        <v/>
      </c>
      <c r="E6" s="29" t="str">
        <f>IF('БС-Актива-НЖ'!E6="","",'БС-Актива-НЖ'!E6)</f>
        <v/>
      </c>
    </row>
    <row r="7" spans="1:5" x14ac:dyDescent="0.25">
      <c r="A7" s="27" t="s">
        <v>9</v>
      </c>
      <c r="B7" s="28"/>
      <c r="C7" s="29" t="str">
        <f>IF('БС-Актива-НЖ'!C7="","",'БС-Актива-НЖ'!C7)</f>
        <v>Миленко Мишановић</v>
      </c>
      <c r="D7" s="29" t="str">
        <f>IF('БС-Актива-НЖ'!D7="","",'БС-Актива-НЖ'!D7)</f>
        <v/>
      </c>
      <c r="E7" s="29" t="str">
        <f>IF('БС-Актива-НЖ'!E7="","",'БС-Актива-НЖ'!E7)</f>
        <v/>
      </c>
    </row>
    <row r="8" spans="1:5" x14ac:dyDescent="0.25">
      <c r="A8" s="27" t="s">
        <v>10</v>
      </c>
      <c r="B8" s="28"/>
      <c r="C8" s="29" t="str">
        <f>IF('БС-Актива-НЖ'!C8="","",'БС-Актива-НЖ'!C8)</f>
        <v>Вања Драгичевић</v>
      </c>
      <c r="D8" s="29" t="str">
        <f>IF('БС-Актива-НЖ'!D8="","",'БС-Актива-НЖ'!D8)</f>
        <v/>
      </c>
      <c r="E8" s="29" t="str">
        <f>IF('БС-Актива-НЖ'!E8="","",'БС-Актива-НЖ'!E8)</f>
        <v/>
      </c>
    </row>
    <row r="9" spans="1:5" x14ac:dyDescent="0.25">
      <c r="A9" s="27" t="s">
        <v>11</v>
      </c>
      <c r="B9" s="28"/>
      <c r="C9" s="41">
        <f>IF('БС-Актива-НЖ'!C9="","",'БС-Актива-НЖ'!C9)</f>
        <v>46226</v>
      </c>
      <c r="D9" s="41" t="str">
        <f>IF('БС-Актива-НЖ'!D9="","",'БС-Актива-НЖ'!D9)</f>
        <v/>
      </c>
      <c r="E9" s="41" t="str">
        <f>IF('БС-Актива-НЖ'!E9="","",'БС-Актива-НЖ'!E9)</f>
        <v/>
      </c>
    </row>
    <row r="10" spans="1:5" x14ac:dyDescent="0.25">
      <c r="A10" s="27" t="s">
        <v>12</v>
      </c>
      <c r="B10" s="28"/>
      <c r="C10" s="29" t="str">
        <f>IF('БС-Актива-НЖ'!C10="","",'БС-Актива-НЖ'!C10)</f>
        <v>Бијељина</v>
      </c>
      <c r="D10" s="29" t="str">
        <f>IF('БС-Актива-НЖ'!D10="","",'БС-Актива-НЖ'!D10)</f>
        <v/>
      </c>
      <c r="E10" s="29" t="str">
        <f>IF('БС-Актива-НЖ'!E10="","",'БС-Актива-НЖ'!E10)</f>
        <v/>
      </c>
    </row>
    <row r="11" spans="1:5" x14ac:dyDescent="0.25">
      <c r="A11" s="27" t="s">
        <v>13</v>
      </c>
      <c r="B11" s="28"/>
      <c r="C11" s="29" t="str">
        <f>IF('БС-Актива-НЖ'!C11="","",'БС-Актива-НЖ'!C11)</f>
        <v>office@neskovicosiguranje.com</v>
      </c>
      <c r="D11" s="29" t="str">
        <f>IF('БС-Актива-НЖ'!D11="","",'БС-Актива-НЖ'!D11)</f>
        <v/>
      </c>
      <c r="E11" s="29" t="str">
        <f>IF('БС-Актива-НЖ'!E11="","",'БС-Актива-НЖ'!E11)</f>
        <v/>
      </c>
    </row>
    <row r="12" spans="1:5" x14ac:dyDescent="0.25">
      <c r="A12" s="28"/>
      <c r="B12" s="28"/>
      <c r="C12" s="28"/>
      <c r="D12" s="28"/>
      <c r="E12" s="28"/>
    </row>
    <row r="13" spans="1:5" ht="35.1" customHeight="1" x14ac:dyDescent="0.25">
      <c r="A13" s="34" t="s">
        <v>460</v>
      </c>
      <c r="B13" s="28"/>
      <c r="C13" s="28"/>
      <c r="D13" s="28"/>
      <c r="E13" s="28"/>
    </row>
    <row r="14" spans="1:5" x14ac:dyDescent="0.25">
      <c r="A14" s="35" t="s">
        <v>15</v>
      </c>
      <c r="B14" s="28"/>
      <c r="C14" s="28"/>
      <c r="D14" s="28"/>
      <c r="E14" s="28"/>
    </row>
    <row r="15" spans="1:5" ht="54.95" customHeight="1" x14ac:dyDescent="0.25">
      <c r="A15" s="23" t="s">
        <v>17</v>
      </c>
      <c r="B15" s="23" t="s">
        <v>18</v>
      </c>
      <c r="C15" s="23" t="s">
        <v>19</v>
      </c>
      <c r="D15" s="23" t="s">
        <v>227</v>
      </c>
      <c r="E15" s="23" t="s">
        <v>228</v>
      </c>
    </row>
    <row r="16" spans="1:5" x14ac:dyDescent="0.25">
      <c r="A16" s="23">
        <v>1</v>
      </c>
      <c r="B16" s="23">
        <v>2</v>
      </c>
      <c r="C16" s="23">
        <v>3</v>
      </c>
      <c r="D16" s="23">
        <v>4</v>
      </c>
      <c r="E16" s="23">
        <v>5</v>
      </c>
    </row>
    <row r="17" spans="1:5" x14ac:dyDescent="0.25">
      <c r="A17" s="7" t="s">
        <v>8</v>
      </c>
      <c r="B17" s="8" t="s">
        <v>229</v>
      </c>
      <c r="C17" s="7" t="s">
        <v>230</v>
      </c>
      <c r="D17" s="26">
        <f>'БС-Пасива-НЖ'!D17+'БС-Пасива-Ж'!D17</f>
        <v>24465334</v>
      </c>
      <c r="E17" s="26">
        <f>'БС-Пасива-НЖ'!E17+'БС-Пасива-Ж'!E17</f>
        <v>23286741</v>
      </c>
    </row>
    <row r="18" spans="1:5" x14ac:dyDescent="0.25">
      <c r="A18" s="7" t="s">
        <v>231</v>
      </c>
      <c r="B18" s="8" t="s">
        <v>232</v>
      </c>
      <c r="C18" s="7" t="s">
        <v>233</v>
      </c>
      <c r="D18" s="26">
        <f>'БС-Пасива-НЖ'!D18+'БС-Пасива-Ж'!D18</f>
        <v>10000000</v>
      </c>
      <c r="E18" s="26">
        <f>'БС-Пасива-НЖ'!E18+'БС-Пасива-Ж'!E18</f>
        <v>10000000</v>
      </c>
    </row>
    <row r="19" spans="1:5" x14ac:dyDescent="0.25">
      <c r="A19" s="7" t="s">
        <v>234</v>
      </c>
      <c r="B19" s="8" t="s">
        <v>235</v>
      </c>
      <c r="C19" s="7" t="s">
        <v>236</v>
      </c>
      <c r="D19" s="26">
        <f>'БС-Пасива-НЖ'!D19+'БС-Пасива-Ж'!D19</f>
        <v>10000000</v>
      </c>
      <c r="E19" s="26">
        <f>'БС-Пасива-НЖ'!E19+'БС-Пасива-Ж'!E19</f>
        <v>10000000</v>
      </c>
    </row>
    <row r="20" spans="1:5" x14ac:dyDescent="0.25">
      <c r="A20" s="7" t="s">
        <v>237</v>
      </c>
      <c r="B20" s="8" t="s">
        <v>238</v>
      </c>
      <c r="C20" s="7" t="s">
        <v>239</v>
      </c>
      <c r="D20" s="26">
        <f>'БС-Пасива-НЖ'!D20+'БС-Пасива-Ж'!D20</f>
        <v>0</v>
      </c>
      <c r="E20" s="26">
        <f>'БС-Пасива-НЖ'!E20+'БС-Пасива-Ж'!E20</f>
        <v>0</v>
      </c>
    </row>
    <row r="21" spans="1:5" x14ac:dyDescent="0.25">
      <c r="A21" s="7" t="s">
        <v>240</v>
      </c>
      <c r="B21" s="8" t="s">
        <v>241</v>
      </c>
      <c r="C21" s="7" t="s">
        <v>242</v>
      </c>
      <c r="D21" s="26">
        <f>'БС-Пасива-НЖ'!D21+'БС-Пасива-Ж'!D21</f>
        <v>0</v>
      </c>
      <c r="E21" s="26">
        <f>'БС-Пасива-НЖ'!E21+'БС-Пасива-Ж'!E21</f>
        <v>0</v>
      </c>
    </row>
    <row r="22" spans="1:5" x14ac:dyDescent="0.25">
      <c r="A22" s="7" t="s">
        <v>243</v>
      </c>
      <c r="B22" s="8" t="s">
        <v>244</v>
      </c>
      <c r="C22" s="7" t="s">
        <v>245</v>
      </c>
      <c r="D22" s="26">
        <f>'БС-Пасива-НЖ'!D22+'БС-Пасива-Ж'!D22</f>
        <v>0</v>
      </c>
      <c r="E22" s="26">
        <f>'БС-Пасива-НЖ'!E22+'БС-Пасива-Ж'!E22</f>
        <v>0</v>
      </c>
    </row>
    <row r="23" spans="1:5" x14ac:dyDescent="0.25">
      <c r="A23" s="7" t="s">
        <v>246</v>
      </c>
      <c r="B23" s="8" t="s">
        <v>247</v>
      </c>
      <c r="C23" s="7" t="s">
        <v>248</v>
      </c>
      <c r="D23" s="26">
        <f>'БС-Пасива-НЖ'!D23+'БС-Пасива-Ж'!D23</f>
        <v>0</v>
      </c>
      <c r="E23" s="26">
        <f>'БС-Пасива-НЖ'!E23+'БС-Пасива-Ж'!E23</f>
        <v>0</v>
      </c>
    </row>
    <row r="24" spans="1:5" x14ac:dyDescent="0.25">
      <c r="A24" s="7" t="s">
        <v>249</v>
      </c>
      <c r="B24" s="8" t="s">
        <v>250</v>
      </c>
      <c r="C24" s="7" t="s">
        <v>251</v>
      </c>
      <c r="D24" s="26">
        <f>'БС-Пасива-НЖ'!D24+'БС-Пасива-Ж'!D24</f>
        <v>0</v>
      </c>
      <c r="E24" s="26">
        <f>'БС-Пасива-НЖ'!E24+'БС-Пасива-Ж'!E24</f>
        <v>0</v>
      </c>
    </row>
    <row r="25" spans="1:5" x14ac:dyDescent="0.25">
      <c r="A25" s="7" t="s">
        <v>252</v>
      </c>
      <c r="B25" s="8" t="s">
        <v>253</v>
      </c>
      <c r="C25" s="7" t="s">
        <v>254</v>
      </c>
      <c r="D25" s="26">
        <f>'БС-Пасива-НЖ'!D25+'БС-Пасива-Ж'!D25</f>
        <v>0</v>
      </c>
      <c r="E25" s="26">
        <f>'БС-Пасива-НЖ'!E25+'БС-Пасива-Ж'!E25</f>
        <v>0</v>
      </c>
    </row>
    <row r="26" spans="1:5" x14ac:dyDescent="0.25">
      <c r="A26" s="7" t="s">
        <v>255</v>
      </c>
      <c r="B26" s="8" t="s">
        <v>256</v>
      </c>
      <c r="C26" s="7" t="s">
        <v>257</v>
      </c>
      <c r="D26" s="26">
        <f>'БС-Пасива-НЖ'!D26+'БС-Пасива-Ж'!D26</f>
        <v>0</v>
      </c>
      <c r="E26" s="26">
        <f>'БС-Пасива-НЖ'!E26+'БС-Пасива-Ж'!E26</f>
        <v>0</v>
      </c>
    </row>
    <row r="27" spans="1:5" x14ac:dyDescent="0.25">
      <c r="A27" s="7" t="s">
        <v>258</v>
      </c>
      <c r="B27" s="8" t="s">
        <v>259</v>
      </c>
      <c r="C27" s="7" t="s">
        <v>260</v>
      </c>
      <c r="D27" s="26">
        <f>'БС-Пасива-НЖ'!D27+'БС-Пасива-Ж'!D27</f>
        <v>0</v>
      </c>
      <c r="E27" s="26">
        <f>'БС-Пасива-НЖ'!E27+'БС-Пасива-Ж'!E27</f>
        <v>0</v>
      </c>
    </row>
    <row r="28" spans="1:5" x14ac:dyDescent="0.25">
      <c r="A28" s="7" t="s">
        <v>261</v>
      </c>
      <c r="B28" s="8" t="s">
        <v>262</v>
      </c>
      <c r="C28" s="7" t="s">
        <v>263</v>
      </c>
      <c r="D28" s="26">
        <f>'БС-Пасива-НЖ'!D28+'БС-Пасива-Ж'!D28</f>
        <v>1000000</v>
      </c>
      <c r="E28" s="26">
        <f>'БС-Пасива-НЖ'!E28+'БС-Пасива-Ж'!E28</f>
        <v>1000000</v>
      </c>
    </row>
    <row r="29" spans="1:5" x14ac:dyDescent="0.25">
      <c r="A29" s="7" t="s">
        <v>264</v>
      </c>
      <c r="B29" s="8" t="s">
        <v>265</v>
      </c>
      <c r="C29" s="7" t="s">
        <v>266</v>
      </c>
      <c r="D29" s="26">
        <f>'БС-Пасива-НЖ'!D29+'БС-Пасива-Ж'!D29</f>
        <v>1000000</v>
      </c>
      <c r="E29" s="26">
        <f>'БС-Пасива-НЖ'!E29+'БС-Пасива-Ж'!E29</f>
        <v>1000000</v>
      </c>
    </row>
    <row r="30" spans="1:5" x14ac:dyDescent="0.25">
      <c r="A30" s="7" t="s">
        <v>267</v>
      </c>
      <c r="B30" s="8" t="s">
        <v>268</v>
      </c>
      <c r="C30" s="7" t="s">
        <v>269</v>
      </c>
      <c r="D30" s="26">
        <f>'БС-Пасива-НЖ'!D30+'БС-Пасива-Ж'!D30</f>
        <v>0</v>
      </c>
      <c r="E30" s="26">
        <f>'БС-Пасива-НЖ'!E30+'БС-Пасива-Ж'!E30</f>
        <v>0</v>
      </c>
    </row>
    <row r="31" spans="1:5" x14ac:dyDescent="0.25">
      <c r="A31" s="7" t="s">
        <v>270</v>
      </c>
      <c r="B31" s="8" t="s">
        <v>271</v>
      </c>
      <c r="C31" s="7" t="s">
        <v>272</v>
      </c>
      <c r="D31" s="26">
        <f>'БС-Пасива-НЖ'!D31+'БС-Пасива-Ж'!D31</f>
        <v>0</v>
      </c>
      <c r="E31" s="26">
        <f>'БС-Пасива-НЖ'!E31+'БС-Пасива-Ж'!E31</f>
        <v>0</v>
      </c>
    </row>
    <row r="32" spans="1:5" x14ac:dyDescent="0.25">
      <c r="A32" s="7" t="s">
        <v>273</v>
      </c>
      <c r="B32" s="8" t="s">
        <v>274</v>
      </c>
      <c r="C32" s="7" t="s">
        <v>275</v>
      </c>
      <c r="D32" s="26">
        <f>'БС-Пасива-НЖ'!D32+'БС-Пасива-Ж'!D32</f>
        <v>0</v>
      </c>
      <c r="E32" s="26">
        <f>'БС-Пасива-НЖ'!E32+'БС-Пасива-Ж'!E32</f>
        <v>0</v>
      </c>
    </row>
    <row r="33" spans="1:5" x14ac:dyDescent="0.25">
      <c r="A33" s="7" t="s">
        <v>276</v>
      </c>
      <c r="B33" s="8" t="s">
        <v>277</v>
      </c>
      <c r="C33" s="7" t="s">
        <v>278</v>
      </c>
      <c r="D33" s="26">
        <f>'БС-Пасива-НЖ'!D33+'БС-Пасива-Ж'!D33</f>
        <v>0</v>
      </c>
      <c r="E33" s="26">
        <f>'БС-Пасива-НЖ'!E33+'БС-Пасива-Ж'!E33</f>
        <v>0</v>
      </c>
    </row>
    <row r="34" spans="1:5" ht="33.75" x14ac:dyDescent="0.25">
      <c r="A34" s="7" t="s">
        <v>279</v>
      </c>
      <c r="B34" s="8" t="s">
        <v>280</v>
      </c>
      <c r="C34" s="7" t="s">
        <v>281</v>
      </c>
      <c r="D34" s="26">
        <f>'БС-Пасива-НЖ'!D34+'БС-Пасива-Ж'!D34</f>
        <v>1064520</v>
      </c>
      <c r="E34" s="26">
        <f>'БС-Пасива-НЖ'!E34+'БС-Пасива-Ж'!E34</f>
        <v>1064519</v>
      </c>
    </row>
    <row r="35" spans="1:5" ht="22.5" x14ac:dyDescent="0.25">
      <c r="A35" s="7" t="s">
        <v>282</v>
      </c>
      <c r="B35" s="8" t="s">
        <v>283</v>
      </c>
      <c r="C35" s="7" t="s">
        <v>284</v>
      </c>
      <c r="D35" s="26">
        <f>'БС-Пасива-НЖ'!D35+'БС-Пасива-Ж'!D35</f>
        <v>0</v>
      </c>
      <c r="E35" s="26">
        <f>'БС-Пасива-НЖ'!E35+'БС-Пасива-Ж'!E35</f>
        <v>0</v>
      </c>
    </row>
    <row r="36" spans="1:5" ht="22.5" x14ac:dyDescent="0.25">
      <c r="A36" s="7" t="s">
        <v>285</v>
      </c>
      <c r="B36" s="8" t="s">
        <v>286</v>
      </c>
      <c r="C36" s="7" t="s">
        <v>287</v>
      </c>
      <c r="D36" s="26">
        <f>'БС-Пасива-НЖ'!D36+'БС-Пасива-Ж'!D36</f>
        <v>0</v>
      </c>
      <c r="E36" s="26">
        <f>'БС-Пасива-НЖ'!E36+'БС-Пасива-Ж'!E36</f>
        <v>0</v>
      </c>
    </row>
    <row r="37" spans="1:5" x14ac:dyDescent="0.25">
      <c r="A37" s="24" t="s">
        <v>288</v>
      </c>
      <c r="B37" s="25" t="s">
        <v>289</v>
      </c>
      <c r="C37" s="24" t="s">
        <v>290</v>
      </c>
      <c r="D37" s="26">
        <f>IF((D38+D39)&gt;0,D38+D39,0)</f>
        <v>12400814</v>
      </c>
      <c r="E37" s="26">
        <f>IF((E38+E39)&gt;0,E38+E39,0)</f>
        <v>11222222</v>
      </c>
    </row>
    <row r="38" spans="1:5" x14ac:dyDescent="0.25">
      <c r="A38" s="24" t="s">
        <v>291</v>
      </c>
      <c r="B38" s="25" t="s">
        <v>292</v>
      </c>
      <c r="C38" s="24" t="s">
        <v>293</v>
      </c>
      <c r="D38" s="26">
        <f>IF((('БС-Пасива-НЖ'!D38+'БС-Пасива-Ж'!D38)-('БС-Пасива-НЖ'!D41+'БС-Пасива-Ж'!D41))&gt;0,('БС-Пасива-НЖ'!D38+'БС-Пасива-Ж'!D38)-('БС-Пасива-НЖ'!D41+'БС-Пасива-Ж'!D41),0)</f>
        <v>6178593</v>
      </c>
      <c r="E38" s="26">
        <f>IF((('БС-Пасива-НЖ'!E38+'БС-Пасива-Ж'!E38)-('БС-Пасива-НЖ'!E41+'БС-Пасива-Ж'!E41))&gt;0,('БС-Пасива-НЖ'!E38+'БС-Пасива-Ж'!E38)-('БС-Пасива-НЖ'!E41+'БС-Пасива-Ж'!E41),0)</f>
        <v>0</v>
      </c>
    </row>
    <row r="39" spans="1:5" x14ac:dyDescent="0.25">
      <c r="A39" s="24" t="s">
        <v>294</v>
      </c>
      <c r="B39" s="25" t="s">
        <v>295</v>
      </c>
      <c r="C39" s="24" t="s">
        <v>296</v>
      </c>
      <c r="D39" s="26">
        <f>IF((('БС-Пасива-НЖ'!D39+'БС-Пасива-Ж'!D39)-('БС-Пасива-НЖ'!D42+'БС-Пасива-Ж'!D42))&gt;0,('БС-Пасива-НЖ'!D39+'БС-Пасива-Ж'!D39)-('БС-Пасива-НЖ'!D42+'БС-Пасива-Ж'!D42),0)</f>
        <v>6222221</v>
      </c>
      <c r="E39" s="26">
        <f>IF((('БС-Пасива-НЖ'!E39+'БС-Пасива-Ж'!E39)-('БС-Пасива-НЖ'!E42+'БС-Пасива-Ж'!E42))&gt;0,('БС-Пасива-НЖ'!E39+'БС-Пасива-Ж'!E39)-('БС-Пасива-НЖ'!E42+'БС-Пасива-Ж'!E42),0)</f>
        <v>11222222</v>
      </c>
    </row>
    <row r="40" spans="1:5" x14ac:dyDescent="0.25">
      <c r="A40" s="24" t="s">
        <v>297</v>
      </c>
      <c r="B40" s="25" t="s">
        <v>298</v>
      </c>
      <c r="C40" s="24" t="s">
        <v>299</v>
      </c>
      <c r="D40" s="26">
        <f>IF((D41+D42)&gt;0,D41+D42,0)</f>
        <v>0</v>
      </c>
      <c r="E40" s="26">
        <f>IF((E41+E42)&gt;0,E41+E42,0)</f>
        <v>0</v>
      </c>
    </row>
    <row r="41" spans="1:5" x14ac:dyDescent="0.25">
      <c r="A41" s="24" t="s">
        <v>300</v>
      </c>
      <c r="B41" s="25" t="s">
        <v>301</v>
      </c>
      <c r="C41" s="24" t="s">
        <v>302</v>
      </c>
      <c r="D41" s="26">
        <f>IF((('БС-Пасива-НЖ'!D41+'БС-Пасива-Ж'!D41)-('БС-Пасива-НЖ'!D38+'БС-Пасива-Ж'!D38))&gt;0,('БС-Пасива-НЖ'!D41+'БС-Пасива-Ж'!D41)-('БС-Пасива-НЖ'!D38+'БС-Пасива-Ж'!D38),0)</f>
        <v>0</v>
      </c>
      <c r="E41" s="26">
        <f>IF((('БС-Пасива-НЖ'!E41+'БС-Пасива-Ж'!E41)-('БС-Пасива-НЖ'!E38+'БС-Пасива-Ж'!E38))&gt;0,('БС-Пасива-НЖ'!E41+'БС-Пасива-Ж'!E41)-('БС-Пасива-НЖ'!E38+'БС-Пасива-Ж'!E38),0)</f>
        <v>0</v>
      </c>
    </row>
    <row r="42" spans="1:5" x14ac:dyDescent="0.25">
      <c r="A42" s="24" t="s">
        <v>303</v>
      </c>
      <c r="B42" s="25" t="s">
        <v>304</v>
      </c>
      <c r="C42" s="24" t="s">
        <v>305</v>
      </c>
      <c r="D42" s="26">
        <f>IF((('БС-Пасива-НЖ'!D42+'БС-Пасива-Ж'!D42)-('БС-Пасива-НЖ'!D39+'БС-Пасива-Ж'!D39))&gt;0,('БС-Пасива-НЖ'!D42+'БС-Пасива-Ж'!D42)-('БС-Пасива-НЖ'!D39+'БС-Пасива-Ж'!D39),0)</f>
        <v>0</v>
      </c>
      <c r="E42" s="26">
        <f>IF((('БС-Пасива-НЖ'!E42+'БС-Пасива-Ж'!E42)-('БС-Пасива-НЖ'!E39+'БС-Пасива-Ж'!E39))&gt;0,('БС-Пасива-НЖ'!E42+'БС-Пасива-Ж'!E42)-('БС-Пасива-НЖ'!E39+'БС-Пасива-Ж'!E39),0)</f>
        <v>0</v>
      </c>
    </row>
    <row r="43" spans="1:5" x14ac:dyDescent="0.25">
      <c r="A43" s="7" t="s">
        <v>306</v>
      </c>
      <c r="B43" s="8" t="s">
        <v>307</v>
      </c>
      <c r="C43" s="7" t="s">
        <v>308</v>
      </c>
      <c r="D43" s="26">
        <f>'БС-Пасива-НЖ'!D43+'БС-Пасива-Ж'!D43</f>
        <v>133128</v>
      </c>
      <c r="E43" s="26">
        <f>'БС-Пасива-НЖ'!E43+'БС-Пасива-Ж'!E43</f>
        <v>133128</v>
      </c>
    </row>
    <row r="44" spans="1:5" x14ac:dyDescent="0.25">
      <c r="A44" s="7" t="s">
        <v>309</v>
      </c>
      <c r="B44" s="8" t="s">
        <v>310</v>
      </c>
      <c r="C44" s="7" t="s">
        <v>311</v>
      </c>
      <c r="D44" s="26">
        <f>'БС-Пасива-НЖ'!D44+'БС-Пасива-Ж'!D44</f>
        <v>0</v>
      </c>
      <c r="E44" s="26">
        <f>'БС-Пасива-НЖ'!E44+'БС-Пасива-Ж'!E44</f>
        <v>0</v>
      </c>
    </row>
    <row r="45" spans="1:5" x14ac:dyDescent="0.25">
      <c r="A45" s="7" t="s">
        <v>312</v>
      </c>
      <c r="B45" s="8" t="s">
        <v>313</v>
      </c>
      <c r="C45" s="7" t="s">
        <v>314</v>
      </c>
      <c r="D45" s="26">
        <f>'БС-Пасива-НЖ'!D45+'БС-Пасива-Ж'!D45</f>
        <v>0</v>
      </c>
      <c r="E45" s="26">
        <f>'БС-Пасива-НЖ'!E45+'БС-Пасива-Ж'!E45</f>
        <v>0</v>
      </c>
    </row>
    <row r="46" spans="1:5" x14ac:dyDescent="0.25">
      <c r="A46" s="7" t="s">
        <v>315</v>
      </c>
      <c r="B46" s="8" t="s">
        <v>316</v>
      </c>
      <c r="C46" s="7" t="s">
        <v>317</v>
      </c>
      <c r="D46" s="26">
        <f>'БС-Пасива-НЖ'!D46+'БС-Пасива-Ж'!D46</f>
        <v>0</v>
      </c>
      <c r="E46" s="26">
        <f>'БС-Пасива-НЖ'!E46+'БС-Пасива-Ж'!E46</f>
        <v>0</v>
      </c>
    </row>
    <row r="47" spans="1:5" x14ac:dyDescent="0.25">
      <c r="A47" s="7" t="s">
        <v>318</v>
      </c>
      <c r="B47" s="8" t="s">
        <v>319</v>
      </c>
      <c r="C47" s="7" t="s">
        <v>320</v>
      </c>
      <c r="D47" s="26">
        <f>'БС-Пасива-НЖ'!D47+'БС-Пасива-Ж'!D47</f>
        <v>0</v>
      </c>
      <c r="E47" s="26">
        <f>'БС-Пасива-НЖ'!E47+'БС-Пасива-Ж'!E47</f>
        <v>0</v>
      </c>
    </row>
    <row r="48" spans="1:5" x14ac:dyDescent="0.25">
      <c r="A48" s="7" t="s">
        <v>321</v>
      </c>
      <c r="B48" s="8" t="s">
        <v>322</v>
      </c>
      <c r="C48" s="7" t="s">
        <v>323</v>
      </c>
      <c r="D48" s="26">
        <f>'БС-Пасива-НЖ'!D48+'БС-Пасива-Ж'!D48</f>
        <v>0</v>
      </c>
      <c r="E48" s="26">
        <f>'БС-Пасива-НЖ'!E48+'БС-Пасива-Ж'!E48</f>
        <v>0</v>
      </c>
    </row>
    <row r="49" spans="1:5" x14ac:dyDescent="0.25">
      <c r="A49" s="7" t="s">
        <v>324</v>
      </c>
      <c r="B49" s="8" t="s">
        <v>325</v>
      </c>
      <c r="C49" s="7" t="s">
        <v>326</v>
      </c>
      <c r="D49" s="26">
        <f>'БС-Пасива-НЖ'!D49+'БС-Пасива-Ж'!D49</f>
        <v>0</v>
      </c>
      <c r="E49" s="26">
        <f>'БС-Пасива-НЖ'!E49+'БС-Пасива-Ж'!E49</f>
        <v>0</v>
      </c>
    </row>
    <row r="50" spans="1:5" x14ac:dyDescent="0.25">
      <c r="A50" s="7" t="s">
        <v>327</v>
      </c>
      <c r="B50" s="8" t="s">
        <v>328</v>
      </c>
      <c r="C50" s="7" t="s">
        <v>329</v>
      </c>
      <c r="D50" s="26">
        <f>'БС-Пасива-НЖ'!D50+'БС-Пасива-Ж'!D50</f>
        <v>133128</v>
      </c>
      <c r="E50" s="26">
        <f>'БС-Пасива-НЖ'!E50+'БС-Пасива-Ж'!E50</f>
        <v>133128</v>
      </c>
    </row>
    <row r="51" spans="1:5" x14ac:dyDescent="0.25">
      <c r="A51" s="7" t="s">
        <v>330</v>
      </c>
      <c r="B51" s="8" t="s">
        <v>331</v>
      </c>
      <c r="C51" s="7" t="s">
        <v>332</v>
      </c>
      <c r="D51" s="26">
        <f>'БС-Пасива-НЖ'!D51+'БС-Пасива-Ж'!D51</f>
        <v>0</v>
      </c>
      <c r="E51" s="26">
        <f>'БС-Пасива-НЖ'!E51+'БС-Пасива-Ж'!E51</f>
        <v>0</v>
      </c>
    </row>
    <row r="52" spans="1:5" x14ac:dyDescent="0.25">
      <c r="A52" s="7" t="s">
        <v>333</v>
      </c>
      <c r="B52" s="8" t="s">
        <v>334</v>
      </c>
      <c r="C52" s="7" t="s">
        <v>335</v>
      </c>
      <c r="D52" s="26">
        <f>'БС-Пасива-НЖ'!D52+'БС-Пасива-Ж'!D52</f>
        <v>0</v>
      </c>
      <c r="E52" s="26">
        <f>'БС-Пасива-НЖ'!E52+'БС-Пасива-Ж'!E52</f>
        <v>0</v>
      </c>
    </row>
    <row r="53" spans="1:5" x14ac:dyDescent="0.25">
      <c r="A53" s="7" t="s">
        <v>8</v>
      </c>
      <c r="B53" s="8" t="s">
        <v>336</v>
      </c>
      <c r="C53" s="7" t="s">
        <v>337</v>
      </c>
      <c r="D53" s="26">
        <f>'БС-Пасива-НЖ'!D53+'БС-Пасива-Ж'!D53</f>
        <v>23286094</v>
      </c>
      <c r="E53" s="26">
        <f>'БС-Пасива-НЖ'!E53+'БС-Пасива-Ж'!E53</f>
        <v>24707923</v>
      </c>
    </row>
    <row r="54" spans="1:5" x14ac:dyDescent="0.25">
      <c r="A54" s="7" t="s">
        <v>338</v>
      </c>
      <c r="B54" s="8" t="s">
        <v>339</v>
      </c>
      <c r="C54" s="7" t="s">
        <v>340</v>
      </c>
      <c r="D54" s="26">
        <f>'БС-Пасива-НЖ'!D54+'БС-Пасива-Ж'!D54</f>
        <v>99015</v>
      </c>
      <c r="E54" s="26">
        <f>'БС-Пасива-НЖ'!E54+'БС-Пасива-Ж'!E54</f>
        <v>95706</v>
      </c>
    </row>
    <row r="55" spans="1:5" x14ac:dyDescent="0.25">
      <c r="A55" s="7" t="s">
        <v>341</v>
      </c>
      <c r="B55" s="8" t="s">
        <v>342</v>
      </c>
      <c r="C55" s="7" t="s">
        <v>343</v>
      </c>
      <c r="D55" s="26">
        <f>'БС-Пасива-НЖ'!D55+'БС-Пасива-Ж'!D55</f>
        <v>0</v>
      </c>
      <c r="E55" s="26">
        <f>'БС-Пасива-НЖ'!E55+'БС-Пасива-Ж'!E55</f>
        <v>0</v>
      </c>
    </row>
    <row r="56" spans="1:5" x14ac:dyDescent="0.25">
      <c r="A56" s="7" t="s">
        <v>344</v>
      </c>
      <c r="B56" s="8" t="s">
        <v>345</v>
      </c>
      <c r="C56" s="7" t="s">
        <v>346</v>
      </c>
      <c r="D56" s="26">
        <f>'БС-Пасива-НЖ'!D56+'БС-Пасива-Ж'!D56</f>
        <v>0</v>
      </c>
      <c r="E56" s="26">
        <f>'БС-Пасива-НЖ'!E56+'БС-Пасива-Ж'!E56</f>
        <v>0</v>
      </c>
    </row>
    <row r="57" spans="1:5" x14ac:dyDescent="0.25">
      <c r="A57" s="7" t="s">
        <v>347</v>
      </c>
      <c r="B57" s="8" t="s">
        <v>348</v>
      </c>
      <c r="C57" s="7" t="s">
        <v>349</v>
      </c>
      <c r="D57" s="26">
        <f>'БС-Пасива-НЖ'!D57+'БС-Пасива-Ж'!D57</f>
        <v>0</v>
      </c>
      <c r="E57" s="26">
        <f>'БС-Пасива-НЖ'!E57+'БС-Пасива-Ж'!E57</f>
        <v>0</v>
      </c>
    </row>
    <row r="58" spans="1:5" x14ac:dyDescent="0.25">
      <c r="A58" s="7" t="s">
        <v>350</v>
      </c>
      <c r="B58" s="8" t="s">
        <v>351</v>
      </c>
      <c r="C58" s="7" t="s">
        <v>352</v>
      </c>
      <c r="D58" s="26">
        <f>'БС-Пасива-НЖ'!D58+'БС-Пасива-Ж'!D58</f>
        <v>0</v>
      </c>
      <c r="E58" s="26">
        <f>'БС-Пасива-НЖ'!E58+'БС-Пасива-Ж'!E58</f>
        <v>0</v>
      </c>
    </row>
    <row r="59" spans="1:5" x14ac:dyDescent="0.25">
      <c r="A59" s="7" t="s">
        <v>353</v>
      </c>
      <c r="B59" s="8" t="s">
        <v>354</v>
      </c>
      <c r="C59" s="7" t="s">
        <v>355</v>
      </c>
      <c r="D59" s="26">
        <f>'БС-Пасива-НЖ'!D59+'БС-Пасива-Ж'!D59</f>
        <v>0</v>
      </c>
      <c r="E59" s="26">
        <f>'БС-Пасива-НЖ'!E59+'БС-Пасива-Ж'!E59</f>
        <v>0</v>
      </c>
    </row>
    <row r="60" spans="1:5" x14ac:dyDescent="0.25">
      <c r="A60" s="7" t="s">
        <v>356</v>
      </c>
      <c r="B60" s="8" t="s">
        <v>357</v>
      </c>
      <c r="C60" s="7" t="s">
        <v>358</v>
      </c>
      <c r="D60" s="26">
        <f>'БС-Пасива-НЖ'!D60+'БС-Пасива-Ж'!D60</f>
        <v>0</v>
      </c>
      <c r="E60" s="26">
        <f>'БС-Пасива-НЖ'!E60+'БС-Пасива-Ж'!E60</f>
        <v>0</v>
      </c>
    </row>
    <row r="61" spans="1:5" x14ac:dyDescent="0.25">
      <c r="A61" s="7" t="s">
        <v>359</v>
      </c>
      <c r="B61" s="8" t="s">
        <v>360</v>
      </c>
      <c r="C61" s="7" t="s">
        <v>361</v>
      </c>
      <c r="D61" s="26">
        <f>'БС-Пасива-НЖ'!D61+'БС-Пасива-Ж'!D61</f>
        <v>0</v>
      </c>
      <c r="E61" s="26">
        <f>'БС-Пасива-НЖ'!E61+'БС-Пасива-Ж'!E61</f>
        <v>0</v>
      </c>
    </row>
    <row r="62" spans="1:5" x14ac:dyDescent="0.25">
      <c r="A62" s="7" t="s">
        <v>362</v>
      </c>
      <c r="B62" s="8" t="s">
        <v>363</v>
      </c>
      <c r="C62" s="7" t="s">
        <v>364</v>
      </c>
      <c r="D62" s="26">
        <f>'БС-Пасива-НЖ'!D62+'БС-Пасива-Ж'!D62</f>
        <v>99015</v>
      </c>
      <c r="E62" s="26">
        <f>'БС-Пасива-НЖ'!E62+'БС-Пасива-Ж'!E62</f>
        <v>95706</v>
      </c>
    </row>
    <row r="63" spans="1:5" x14ac:dyDescent="0.25">
      <c r="A63" s="7" t="s">
        <v>365</v>
      </c>
      <c r="B63" s="8" t="s">
        <v>366</v>
      </c>
      <c r="C63" s="7" t="s">
        <v>367</v>
      </c>
      <c r="D63" s="26">
        <f>'БС-Пасива-НЖ'!D63+'БС-Пасива-Ж'!D63</f>
        <v>23187079</v>
      </c>
      <c r="E63" s="26">
        <f>'БС-Пасива-НЖ'!E63+'БС-Пасива-Ж'!E63</f>
        <v>24612217</v>
      </c>
    </row>
    <row r="64" spans="1:5" x14ac:dyDescent="0.25">
      <c r="A64" s="7" t="s">
        <v>368</v>
      </c>
      <c r="B64" s="8" t="s">
        <v>369</v>
      </c>
      <c r="C64" s="7" t="s">
        <v>370</v>
      </c>
      <c r="D64" s="26">
        <f>'БС-Пасива-НЖ'!D64+'БС-Пасива-Ж'!D64</f>
        <v>21177</v>
      </c>
      <c r="E64" s="26">
        <f>'БС-Пасива-НЖ'!E64+'БС-Пасива-Ж'!E64</f>
        <v>42353</v>
      </c>
    </row>
    <row r="65" spans="1:5" x14ac:dyDescent="0.25">
      <c r="A65" s="7" t="s">
        <v>371</v>
      </c>
      <c r="B65" s="8" t="s">
        <v>372</v>
      </c>
      <c r="C65" s="7" t="s">
        <v>373</v>
      </c>
      <c r="D65" s="26">
        <f>'БС-Пасива-НЖ'!D65+'БС-Пасива-Ж'!D65</f>
        <v>0</v>
      </c>
      <c r="E65" s="26">
        <f>'БС-Пасива-НЖ'!E65+'БС-Пасива-Ж'!E65</f>
        <v>0</v>
      </c>
    </row>
    <row r="66" spans="1:5" x14ac:dyDescent="0.25">
      <c r="A66" s="7" t="s">
        <v>374</v>
      </c>
      <c r="B66" s="8" t="s">
        <v>375</v>
      </c>
      <c r="C66" s="7" t="s">
        <v>376</v>
      </c>
      <c r="D66" s="26">
        <f>'БС-Пасива-НЖ'!D66+'БС-Пасива-Ж'!D66</f>
        <v>0</v>
      </c>
      <c r="E66" s="26">
        <f>'БС-Пасива-НЖ'!E66+'БС-Пасива-Ж'!E66</f>
        <v>0</v>
      </c>
    </row>
    <row r="67" spans="1:5" x14ac:dyDescent="0.25">
      <c r="A67" s="7" t="s">
        <v>377</v>
      </c>
      <c r="B67" s="8" t="s">
        <v>378</v>
      </c>
      <c r="C67" s="7" t="s">
        <v>379</v>
      </c>
      <c r="D67" s="26">
        <f>'БС-Пасива-НЖ'!D67+'БС-Пасива-Ж'!D67</f>
        <v>0</v>
      </c>
      <c r="E67" s="26">
        <f>'БС-Пасива-НЖ'!E67+'БС-Пасива-Ж'!E67</f>
        <v>0</v>
      </c>
    </row>
    <row r="68" spans="1:5" x14ac:dyDescent="0.25">
      <c r="A68" s="7" t="s">
        <v>380</v>
      </c>
      <c r="B68" s="8" t="s">
        <v>381</v>
      </c>
      <c r="C68" s="7" t="s">
        <v>382</v>
      </c>
      <c r="D68" s="26">
        <f>'БС-Пасива-НЖ'!D68+'БС-Пасива-Ж'!D68</f>
        <v>0</v>
      </c>
      <c r="E68" s="26">
        <f>'БС-Пасива-НЖ'!E68+'БС-Пасива-Ж'!E68</f>
        <v>0</v>
      </c>
    </row>
    <row r="69" spans="1:5" x14ac:dyDescent="0.25">
      <c r="A69" s="7" t="s">
        <v>383</v>
      </c>
      <c r="B69" s="8" t="s">
        <v>384</v>
      </c>
      <c r="C69" s="7" t="s">
        <v>385</v>
      </c>
      <c r="D69" s="26">
        <f>'БС-Пасива-НЖ'!D69+'БС-Пасива-Ж'!D69</f>
        <v>0</v>
      </c>
      <c r="E69" s="26">
        <f>'БС-Пасива-НЖ'!E69+'БС-Пасива-Ж'!E69</f>
        <v>0</v>
      </c>
    </row>
    <row r="70" spans="1:5" x14ac:dyDescent="0.25">
      <c r="A70" s="7" t="s">
        <v>386</v>
      </c>
      <c r="B70" s="8" t="s">
        <v>387</v>
      </c>
      <c r="C70" s="7" t="s">
        <v>388</v>
      </c>
      <c r="D70" s="26">
        <f>'БС-Пасива-НЖ'!D70+'БС-Пасива-Ж'!D70</f>
        <v>0</v>
      </c>
      <c r="E70" s="26">
        <f>'БС-Пасива-НЖ'!E70+'БС-Пасива-Ж'!E70</f>
        <v>0</v>
      </c>
    </row>
    <row r="71" spans="1:5" x14ac:dyDescent="0.25">
      <c r="A71" s="7" t="s">
        <v>389</v>
      </c>
      <c r="B71" s="8" t="s">
        <v>390</v>
      </c>
      <c r="C71" s="7" t="s">
        <v>391</v>
      </c>
      <c r="D71" s="26">
        <f>'БС-Пасива-НЖ'!D71+'БС-Пасива-Ж'!D71</f>
        <v>21177</v>
      </c>
      <c r="E71" s="26">
        <f>'БС-Пасива-НЖ'!E71+'БС-Пасива-Ж'!E71</f>
        <v>42353</v>
      </c>
    </row>
    <row r="72" spans="1:5" x14ac:dyDescent="0.25">
      <c r="A72" s="7" t="s">
        <v>392</v>
      </c>
      <c r="B72" s="8" t="s">
        <v>393</v>
      </c>
      <c r="C72" s="7" t="s">
        <v>394</v>
      </c>
      <c r="D72" s="26">
        <f>'БС-Пасива-НЖ'!D72+'БС-Пасива-Ж'!D72</f>
        <v>26433</v>
      </c>
      <c r="E72" s="26">
        <f>'БС-Пасива-НЖ'!E72+'БС-Пасива-Ж'!E72</f>
        <v>0</v>
      </c>
    </row>
    <row r="73" spans="1:5" x14ac:dyDescent="0.25">
      <c r="A73" s="7" t="s">
        <v>395</v>
      </c>
      <c r="B73" s="8" t="s">
        <v>396</v>
      </c>
      <c r="C73" s="7" t="s">
        <v>397</v>
      </c>
      <c r="D73" s="26">
        <f>'БС-Пасива-НЖ'!D73+'БС-Пасива-Ж'!D73</f>
        <v>26433</v>
      </c>
      <c r="E73" s="26">
        <f>'БС-Пасива-НЖ'!E73+'БС-Пасива-Ж'!E73</f>
        <v>0</v>
      </c>
    </row>
    <row r="74" spans="1:5" x14ac:dyDescent="0.25">
      <c r="A74" s="7" t="s">
        <v>398</v>
      </c>
      <c r="B74" s="8" t="s">
        <v>399</v>
      </c>
      <c r="C74" s="7" t="s">
        <v>400</v>
      </c>
      <c r="D74" s="26">
        <f>'БС-Пасива-НЖ'!D74+'БС-Пасива-Ж'!D74</f>
        <v>0</v>
      </c>
      <c r="E74" s="26">
        <f>'БС-Пасива-НЖ'!E74+'БС-Пасива-Ж'!E74</f>
        <v>0</v>
      </c>
    </row>
    <row r="75" spans="1:5" x14ac:dyDescent="0.25">
      <c r="A75" s="7" t="s">
        <v>401</v>
      </c>
      <c r="B75" s="8" t="s">
        <v>402</v>
      </c>
      <c r="C75" s="7" t="s">
        <v>403</v>
      </c>
      <c r="D75" s="26">
        <f>'БС-Пасива-НЖ'!D75+'БС-Пасива-Ж'!D75</f>
        <v>0</v>
      </c>
      <c r="E75" s="26">
        <f>'БС-Пасива-НЖ'!E75+'БС-Пасива-Ж'!E75</f>
        <v>0</v>
      </c>
    </row>
    <row r="76" spans="1:5" x14ac:dyDescent="0.25">
      <c r="A76" s="7" t="s">
        <v>404</v>
      </c>
      <c r="B76" s="8" t="s">
        <v>405</v>
      </c>
      <c r="C76" s="7" t="s">
        <v>406</v>
      </c>
      <c r="D76" s="26">
        <f>'БС-Пасива-НЖ'!D76+'БС-Пасива-Ж'!D76</f>
        <v>42033</v>
      </c>
      <c r="E76" s="26">
        <f>'БС-Пасива-НЖ'!E76+'БС-Пасива-Ж'!E76</f>
        <v>176105</v>
      </c>
    </row>
    <row r="77" spans="1:5" x14ac:dyDescent="0.25">
      <c r="A77" s="7" t="s">
        <v>407</v>
      </c>
      <c r="B77" s="8" t="s">
        <v>408</v>
      </c>
      <c r="C77" s="7" t="s">
        <v>409</v>
      </c>
      <c r="D77" s="26">
        <f>'БС-Пасива-НЖ'!D77+'БС-Пасива-Ж'!D77</f>
        <v>185310</v>
      </c>
      <c r="E77" s="26">
        <f>'БС-Пасива-НЖ'!E77+'БС-Пасива-Ж'!E77</f>
        <v>172993</v>
      </c>
    </row>
    <row r="78" spans="1:5" x14ac:dyDescent="0.25">
      <c r="A78" s="7" t="s">
        <v>410</v>
      </c>
      <c r="B78" s="8" t="s">
        <v>411</v>
      </c>
      <c r="C78" s="7" t="s">
        <v>412</v>
      </c>
      <c r="D78" s="26">
        <f>'БС-Пасива-НЖ'!D78+'БС-Пасива-Ж'!D78</f>
        <v>185310</v>
      </c>
      <c r="E78" s="26">
        <f>'БС-Пасива-НЖ'!E78+'БС-Пасива-Ж'!E78</f>
        <v>172993</v>
      </c>
    </row>
    <row r="79" spans="1:5" x14ac:dyDescent="0.25">
      <c r="A79" s="7" t="s">
        <v>413</v>
      </c>
      <c r="B79" s="8" t="s">
        <v>414</v>
      </c>
      <c r="C79" s="7" t="s">
        <v>415</v>
      </c>
      <c r="D79" s="26">
        <f>'БС-Пасива-НЖ'!D79+'БС-Пасива-Ж'!D79</f>
        <v>0</v>
      </c>
      <c r="E79" s="26">
        <f>'БС-Пасива-НЖ'!E79+'БС-Пасива-Ж'!E79</f>
        <v>0</v>
      </c>
    </row>
    <row r="80" spans="1:5" x14ac:dyDescent="0.25">
      <c r="A80" s="7" t="s">
        <v>416</v>
      </c>
      <c r="B80" s="8" t="s">
        <v>417</v>
      </c>
      <c r="C80" s="7" t="s">
        <v>418</v>
      </c>
      <c r="D80" s="26">
        <f>'БС-Пасива-НЖ'!D80+'БС-Пасива-Ж'!D80</f>
        <v>222944</v>
      </c>
      <c r="E80" s="26">
        <f>'БС-Пасива-НЖ'!E80+'БС-Пасива-Ж'!E80</f>
        <v>124050</v>
      </c>
    </row>
    <row r="81" spans="1:5" ht="22.5" x14ac:dyDescent="0.25">
      <c r="A81" s="7" t="s">
        <v>419</v>
      </c>
      <c r="B81" s="8" t="s">
        <v>420</v>
      </c>
      <c r="C81" s="7" t="s">
        <v>421</v>
      </c>
      <c r="D81" s="26">
        <f>'БС-Пасива-НЖ'!D81+'БС-Пасива-Ж'!D81</f>
        <v>467786</v>
      </c>
      <c r="E81" s="26">
        <f>'БС-Пасива-НЖ'!E81+'БС-Пасива-Ж'!E81</f>
        <v>82311</v>
      </c>
    </row>
    <row r="82" spans="1:5" x14ac:dyDescent="0.25">
      <c r="A82" s="7" t="s">
        <v>422</v>
      </c>
      <c r="B82" s="8" t="s">
        <v>423</v>
      </c>
      <c r="C82" s="7" t="s">
        <v>424</v>
      </c>
      <c r="D82" s="26">
        <f>'БС-Пасива-НЖ'!D82+'БС-Пасива-Ж'!D82</f>
        <v>38847</v>
      </c>
      <c r="E82" s="26">
        <f>'БС-Пасива-НЖ'!E82+'БС-Пасива-Ж'!E82</f>
        <v>810167</v>
      </c>
    </row>
    <row r="83" spans="1:5" x14ac:dyDescent="0.25">
      <c r="A83" s="7" t="s">
        <v>425</v>
      </c>
      <c r="B83" s="8" t="s">
        <v>426</v>
      </c>
      <c r="C83" s="7" t="s">
        <v>427</v>
      </c>
      <c r="D83" s="26">
        <f>'БС-Пасива-НЖ'!D83+'БС-Пасива-Ж'!D83</f>
        <v>0</v>
      </c>
      <c r="E83" s="26">
        <f>'БС-Пасива-НЖ'!E83+'БС-Пасива-Ж'!E83</f>
        <v>0</v>
      </c>
    </row>
    <row r="84" spans="1:5" ht="22.5" x14ac:dyDescent="0.25">
      <c r="A84" s="7" t="s">
        <v>428</v>
      </c>
      <c r="B84" s="8" t="s">
        <v>429</v>
      </c>
      <c r="C84" s="7" t="s">
        <v>430</v>
      </c>
      <c r="D84" s="26">
        <f>'БС-Пасива-НЖ'!D84+'БС-Пасива-Ж'!D84</f>
        <v>22182549</v>
      </c>
      <c r="E84" s="26">
        <f>'БС-Пасива-НЖ'!E84+'БС-Пасива-Ж'!E84</f>
        <v>23204238</v>
      </c>
    </row>
    <row r="85" spans="1:5" x14ac:dyDescent="0.25">
      <c r="A85" s="7" t="s">
        <v>431</v>
      </c>
      <c r="B85" s="8" t="s">
        <v>432</v>
      </c>
      <c r="C85" s="7" t="s">
        <v>433</v>
      </c>
      <c r="D85" s="26">
        <f>'БС-Пасива-НЖ'!D85+'БС-Пасива-Ж'!D85</f>
        <v>0</v>
      </c>
      <c r="E85" s="26">
        <f>'БС-Пасива-НЖ'!E85+'БС-Пасива-Ж'!E85</f>
        <v>0</v>
      </c>
    </row>
    <row r="86" spans="1:5" x14ac:dyDescent="0.25">
      <c r="A86" s="7" t="s">
        <v>434</v>
      </c>
      <c r="B86" s="8" t="s">
        <v>435</v>
      </c>
      <c r="C86" s="7" t="s">
        <v>436</v>
      </c>
      <c r="D86" s="26">
        <f>'БС-Пасива-НЖ'!D86+'БС-Пасива-Ж'!D86</f>
        <v>10127901</v>
      </c>
      <c r="E86" s="26">
        <f>'БС-Пасива-НЖ'!E86+'БС-Пасива-Ж'!E86</f>
        <v>10223724</v>
      </c>
    </row>
    <row r="87" spans="1:5" x14ac:dyDescent="0.25">
      <c r="A87" s="7" t="s">
        <v>437</v>
      </c>
      <c r="B87" s="8" t="s">
        <v>438</v>
      </c>
      <c r="C87" s="7" t="s">
        <v>439</v>
      </c>
      <c r="D87" s="26">
        <f>'БС-Пасива-НЖ'!D87+'БС-Пасива-Ж'!D87</f>
        <v>1030</v>
      </c>
      <c r="E87" s="26">
        <f>'БС-Пасива-НЖ'!E87+'БС-Пасива-Ж'!E87</f>
        <v>1667</v>
      </c>
    </row>
    <row r="88" spans="1:5" x14ac:dyDescent="0.25">
      <c r="A88" s="7" t="s">
        <v>440</v>
      </c>
      <c r="B88" s="8" t="s">
        <v>441</v>
      </c>
      <c r="C88" s="7" t="s">
        <v>442</v>
      </c>
      <c r="D88" s="26">
        <f>'БС-Пасива-НЖ'!D88+'БС-Пасива-Ж'!D88</f>
        <v>0</v>
      </c>
      <c r="E88" s="26">
        <f>'БС-Пасива-НЖ'!E88+'БС-Пасива-Ж'!E88</f>
        <v>0</v>
      </c>
    </row>
    <row r="89" spans="1:5" x14ac:dyDescent="0.25">
      <c r="A89" s="7" t="s">
        <v>443</v>
      </c>
      <c r="B89" s="8" t="s">
        <v>444</v>
      </c>
      <c r="C89" s="7" t="s">
        <v>445</v>
      </c>
      <c r="D89" s="26">
        <f>'БС-Пасива-НЖ'!D89+'БС-Пасива-Ж'!D89</f>
        <v>10480855</v>
      </c>
      <c r="E89" s="26">
        <f>'БС-Пасива-НЖ'!E89+'БС-Пасива-Ж'!E89</f>
        <v>11415689</v>
      </c>
    </row>
    <row r="90" spans="1:5" x14ac:dyDescent="0.25">
      <c r="A90" s="7" t="s">
        <v>446</v>
      </c>
      <c r="B90" s="8" t="s">
        <v>447</v>
      </c>
      <c r="C90" s="7" t="s">
        <v>448</v>
      </c>
      <c r="D90" s="26">
        <f>'БС-Пасива-НЖ'!D90+'БС-Пасива-Ж'!D90</f>
        <v>0</v>
      </c>
      <c r="E90" s="26">
        <f>'БС-Пасива-НЖ'!E90+'БС-Пасива-Ж'!E90</f>
        <v>0</v>
      </c>
    </row>
    <row r="91" spans="1:5" ht="22.5" x14ac:dyDescent="0.25">
      <c r="A91" s="7" t="s">
        <v>449</v>
      </c>
      <c r="B91" s="8" t="s">
        <v>450</v>
      </c>
      <c r="C91" s="7" t="s">
        <v>451</v>
      </c>
      <c r="D91" s="26">
        <f>'БС-Пасива-НЖ'!D91+'БС-Пасива-Ж'!D91</f>
        <v>1572763</v>
      </c>
      <c r="E91" s="26">
        <f>'БС-Пасива-НЖ'!E91+'БС-Пасива-Ж'!E91</f>
        <v>1563158</v>
      </c>
    </row>
    <row r="92" spans="1:5" x14ac:dyDescent="0.25">
      <c r="A92" s="7" t="s">
        <v>8</v>
      </c>
      <c r="B92" s="8" t="s">
        <v>452</v>
      </c>
      <c r="C92" s="7" t="s">
        <v>453</v>
      </c>
      <c r="D92" s="26">
        <f>'БС-Пасива-НЖ'!D92+'БС-Пасива-Ж'!D92</f>
        <v>47884556</v>
      </c>
      <c r="E92" s="26">
        <f>'БС-Пасива-НЖ'!E92+'БС-Пасива-Ж'!E92</f>
        <v>48127792</v>
      </c>
    </row>
    <row r="93" spans="1:5" x14ac:dyDescent="0.25">
      <c r="A93" s="7" t="s">
        <v>454</v>
      </c>
      <c r="B93" s="8" t="s">
        <v>455</v>
      </c>
      <c r="C93" s="7" t="s">
        <v>456</v>
      </c>
      <c r="D93" s="26">
        <f>'БС-Пасива-НЖ'!D93+'БС-Пасива-Ж'!D93</f>
        <v>0</v>
      </c>
      <c r="E93" s="26">
        <f>'БС-Пасива-НЖ'!E93+'БС-Пасива-Ж'!E93</f>
        <v>0</v>
      </c>
    </row>
    <row r="94" spans="1:5" x14ac:dyDescent="0.25">
      <c r="A94" s="7" t="s">
        <v>8</v>
      </c>
      <c r="B94" s="8" t="s">
        <v>457</v>
      </c>
      <c r="C94" s="7" t="s">
        <v>458</v>
      </c>
      <c r="D94" s="26">
        <f>'БС-Пасива-НЖ'!D94+'БС-Пасива-Ж'!D94</f>
        <v>47884556</v>
      </c>
      <c r="E94" s="26">
        <f>'БС-Пасива-НЖ'!E94+'БС-Пасива-Ж'!E94</f>
        <v>48127792</v>
      </c>
    </row>
  </sheetData>
  <sheetProtection password="C55C" sheet="1" objects="1" scenarios="1"/>
  <mergeCells count="23">
    <mergeCell ref="A11:B11"/>
    <mergeCell ref="C11:E11"/>
    <mergeCell ref="A12:E12"/>
    <mergeCell ref="A13:E13"/>
    <mergeCell ref="A14:E14"/>
    <mergeCell ref="A8:B8"/>
    <mergeCell ref="C8:E8"/>
    <mergeCell ref="A9:B9"/>
    <mergeCell ref="C9:E9"/>
    <mergeCell ref="A10:B10"/>
    <mergeCell ref="C10:E10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dataValidations count="6">
    <dataValidation type="date" operator="greaterThan" allowBlank="1" showErrorMessage="1" sqref="C4:E4" xr:uid="{00000000-0002-0000-0600-000000000000}">
      <formula1>DATE(2000, 1, 1)</formula1>
      <formula2>DATE(2000, 1, 1)</formula2>
    </dataValidation>
    <dataValidation type="whole" operator="greaterThanOrEqual" allowBlank="1" showErrorMessage="1" sqref="C5:E5" xr:uid="{00000000-0002-0000-0600-000003000000}">
      <formula1>1</formula1>
      <formula2>1000</formula2>
    </dataValidation>
    <dataValidation type="date" operator="greaterThanOrEqual" allowBlank="1" showErrorMessage="1" errorTitle="Грешка" error="Датум попуњавања не може бити мањи од вриједности Стање на дан" sqref="C9" xr:uid="{00000000-0002-0000-0600-000006000000}">
      <formula1>C4</formula1>
      <formula2>C4</formula2>
    </dataValidation>
    <dataValidation type="date" operator="greaterThanOrEqual" allowBlank="1" showErrorMessage="1" errorTitle="Грешка" error="Датум попуњавања не може бити мањи од вриједности Стање на дан" sqref="D9" xr:uid="{00000000-0002-0000-0600-000007000000}">
      <formula1>C4</formula1>
      <formula2>C4</formula2>
    </dataValidation>
    <dataValidation type="date" operator="greaterThanOrEqual" allowBlank="1" showErrorMessage="1" errorTitle="Грешка" error="Датум попуњавања не може бити мањи од вриједности Стање на дан" sqref="E9" xr:uid="{00000000-0002-0000-0600-000008000000}">
      <formula1>C4</formula1>
      <formula2>C4</formula2>
    </dataValidation>
    <dataValidation type="custom" allowBlank="1" showErrorMessage="1" sqref="D17:E95" xr:uid="{00000000-0002-0000-0600-000009000000}">
      <formula1>ISNUMBER(D17)</formula1>
    </dataValidation>
  </dataValidations>
  <pageMargins left="0.7" right="0.7" top="0.75" bottom="0.75" header="0.3" footer="0.3"/>
  <pageSetup paperSize="9" fitToHeight="1000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13</vt:i4>
      </vt:variant>
    </vt:vector>
  </HeadingPairs>
  <TitlesOfParts>
    <vt:vector size="19" baseType="lpstr">
      <vt:lpstr>БС-Актива-НЖ</vt:lpstr>
      <vt:lpstr>БС-Актива-Ж</vt:lpstr>
      <vt:lpstr>БС-Актива-Укупно</vt:lpstr>
      <vt:lpstr>БС-Пасива-НЖ</vt:lpstr>
      <vt:lpstr>БС-Пасива-Ж</vt:lpstr>
      <vt:lpstr>БС-Пасива-Укупно</vt:lpstr>
      <vt:lpstr>Column1</vt:lpstr>
      <vt:lpstr>Column2</vt:lpstr>
      <vt:lpstr>Column3</vt:lpstr>
      <vt:lpstr>Column4</vt:lpstr>
      <vt:lpstr>Column5</vt:lpstr>
      <vt:lpstr>Column6</vt:lpstr>
      <vt:lpstr>Data1</vt:lpstr>
      <vt:lpstr>Data2</vt:lpstr>
      <vt:lpstr>Data3</vt:lpstr>
      <vt:lpstr>Data4</vt:lpstr>
      <vt:lpstr>Data5</vt:lpstr>
      <vt:lpstr>Data6</vt:lpstr>
      <vt:lpstr>Header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Jadranka Škiljević</cp:lastModifiedBy>
  <cp:lastPrinted>2026-07-20T06:59:35Z</cp:lastPrinted>
  <dcterms:created xsi:type="dcterms:W3CDTF">2024-04-22T06:31:37Z</dcterms:created>
  <dcterms:modified xsi:type="dcterms:W3CDTF">2026-07-20T11:12:54Z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</Properties>
</file>