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MOJ 30.06. 17\"/>
    </mc:Choice>
  </mc:AlternateContent>
  <bookViews>
    <workbookView xWindow="0" yWindow="120" windowWidth="15480" windowHeight="8700"/>
  </bookViews>
  <sheets>
    <sheet name="Bilans stanja" sheetId="1" r:id="rId1"/>
  </sheets>
  <calcPr calcId="152511"/>
</workbook>
</file>

<file path=xl/calcChain.xml><?xml version="1.0" encoding="utf-8"?>
<calcChain xmlns="http://schemas.openxmlformats.org/spreadsheetml/2006/main">
  <c r="G67" i="1" l="1"/>
  <c r="E56" i="1"/>
  <c r="E55" i="1" s="1"/>
  <c r="G56" i="1"/>
  <c r="D56" i="1"/>
  <c r="D117" i="1"/>
  <c r="D77" i="1"/>
  <c r="G50" i="1"/>
  <c r="D67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8" i="1"/>
  <c r="F39" i="1"/>
  <c r="F40" i="1"/>
  <c r="F41" i="1"/>
  <c r="F42" i="1"/>
  <c r="F43" i="1"/>
  <c r="F44" i="1"/>
  <c r="F45" i="1"/>
  <c r="F46" i="1"/>
  <c r="F47" i="1"/>
  <c r="F48" i="1"/>
  <c r="F51" i="1"/>
  <c r="F52" i="1"/>
  <c r="F53" i="1"/>
  <c r="F54" i="1"/>
  <c r="F57" i="1"/>
  <c r="F58" i="1"/>
  <c r="F59" i="1"/>
  <c r="F60" i="1"/>
  <c r="F61" i="1"/>
  <c r="F62" i="1"/>
  <c r="F63" i="1"/>
  <c r="F64" i="1"/>
  <c r="F65" i="1"/>
  <c r="F66" i="1"/>
  <c r="F68" i="1"/>
  <c r="F69" i="1"/>
  <c r="F70" i="1"/>
  <c r="F71" i="1"/>
  <c r="F72" i="1"/>
  <c r="F73" i="1"/>
  <c r="F74" i="1"/>
  <c r="F75" i="1"/>
  <c r="F76" i="1"/>
  <c r="F78" i="1"/>
  <c r="F79" i="1"/>
  <c r="F80" i="1"/>
  <c r="F81" i="1"/>
  <c r="F82" i="1"/>
  <c r="F83" i="1"/>
  <c r="F85" i="1"/>
  <c r="D55" i="1" l="1"/>
  <c r="F56" i="1"/>
  <c r="E158" i="1"/>
  <c r="E151" i="1"/>
  <c r="E146" i="1"/>
  <c r="D138" i="1"/>
  <c r="D158" i="1"/>
  <c r="D151" i="1"/>
  <c r="D146" i="1"/>
  <c r="E128" i="1"/>
  <c r="D128" i="1"/>
  <c r="E117" i="1"/>
  <c r="E114" i="1"/>
  <c r="E111" i="1"/>
  <c r="E102" i="1"/>
  <c r="E92" i="1"/>
  <c r="D114" i="1"/>
  <c r="D111" i="1"/>
  <c r="D102" i="1"/>
  <c r="D92" i="1"/>
  <c r="E77" i="1"/>
  <c r="F77" i="1" s="1"/>
  <c r="E67" i="1"/>
  <c r="E37" i="1"/>
  <c r="G37" i="1"/>
  <c r="E28" i="1"/>
  <c r="G28" i="1"/>
  <c r="E19" i="1"/>
  <c r="G19" i="1"/>
  <c r="E49" i="1" l="1"/>
  <c r="F67" i="1"/>
  <c r="F55" i="1" s="1"/>
  <c r="G49" i="1"/>
  <c r="G18" i="1"/>
  <c r="E91" i="1"/>
  <c r="D91" i="1"/>
  <c r="E18" i="1"/>
  <c r="E137" i="1"/>
  <c r="E127" i="1" s="1"/>
  <c r="D137" i="1"/>
  <c r="D127" i="1" s="1"/>
  <c r="D19" i="1"/>
  <c r="F19" i="1" s="1"/>
  <c r="F50" i="1"/>
  <c r="D37" i="1"/>
  <c r="F37" i="1" s="1"/>
  <c r="D28" i="1"/>
  <c r="F28" i="1" s="1"/>
  <c r="E84" i="1" l="1"/>
  <c r="E86" i="1" s="1"/>
  <c r="G84" i="1"/>
  <c r="G86" i="1" s="1"/>
  <c r="E166" i="1"/>
  <c r="E168" i="1" s="1"/>
  <c r="D166" i="1"/>
  <c r="D168" i="1" s="1"/>
  <c r="D49" i="1"/>
  <c r="D18" i="1"/>
  <c r="F49" i="1" l="1"/>
  <c r="F18" i="1"/>
  <c r="D84" i="1" l="1"/>
  <c r="F84" i="1" s="1"/>
  <c r="D86" i="1" l="1"/>
  <c r="F86" i="1" s="1"/>
</calcChain>
</file>

<file path=xl/sharedStrings.xml><?xml version="1.0" encoding="utf-8"?>
<sst xmlns="http://schemas.openxmlformats.org/spreadsheetml/2006/main" count="335" uniqueCount="333">
  <si>
    <t xml:space="preserve">        1. Ulaganja u razvoj</t>
  </si>
  <si>
    <t xml:space="preserve">        2. Koncesije, patenti, licence i ostala prava</t>
  </si>
  <si>
    <t xml:space="preserve">        3. Goodwill </t>
  </si>
  <si>
    <t xml:space="preserve">   II - NEKRETNINE, INVESTICIONE NEKRETNINE </t>
  </si>
  <si>
    <t xml:space="preserve">       POSTROJENJA, OPREMA I OSTALA OSNOVNA </t>
  </si>
  <si>
    <t xml:space="preserve">        1. Zemljište</t>
  </si>
  <si>
    <t xml:space="preserve">        1. Učešće u kapitalu zavisnih pravnih lica</t>
  </si>
  <si>
    <t xml:space="preserve">        2. Učešće u kapitalu pridruženih pravnih lica</t>
  </si>
  <si>
    <t xml:space="preserve">        3. Učešće u kapitalu ostalih pravnih lica</t>
  </si>
  <si>
    <t xml:space="preserve">        4. Dugoročni finansijski plasmani matičnim, zavisnim i ostalim povezanim pravnim licima </t>
  </si>
  <si>
    <t xml:space="preserve">        5. Dugoročni finansijski plasmani u zemlji</t>
  </si>
  <si>
    <t xml:space="preserve">        6. Dugoročni finansijski plasmani u inostranstvu</t>
  </si>
  <si>
    <t xml:space="preserve">        7. Finansijska sredstva koja se drže do roka dospijeća</t>
  </si>
  <si>
    <t xml:space="preserve">        8. Finansijska sredstva raspoloživa za prodaju</t>
  </si>
  <si>
    <t xml:space="preserve">        9. Ostali dugoročni finansijski plasmani</t>
  </si>
  <si>
    <t xml:space="preserve">        1. Zalihe materijala</t>
  </si>
  <si>
    <t xml:space="preserve">        2. Zalihe ostataka osiguranih oštećenih stvari</t>
  </si>
  <si>
    <t xml:space="preserve">        4. Dati avansi</t>
  </si>
  <si>
    <t xml:space="preserve">            a) Potraživanja po osnovu premije životnih osiguranja</t>
  </si>
  <si>
    <t xml:space="preserve">            b) Potraživanja po osnovu premije neživotnih osiguranja </t>
  </si>
  <si>
    <t xml:space="preserve">            v) Potraživanja po osnovu premije saosiguranja, reosiguranja i retrocesija u zemlji </t>
  </si>
  <si>
    <t xml:space="preserve">            g) Potraživanja po osnovu premije osiguranja, saosiguranja, reosiguranja i retrocesija iz inostranstva </t>
  </si>
  <si>
    <t xml:space="preserve">            d) Potraživanja po osnovu učešća u naknadi šteta u zemlji </t>
  </si>
  <si>
    <t xml:space="preserve">            đ) Potraživanja po osnovu učešća u naknadi šteta u inostranstvu </t>
  </si>
  <si>
    <t xml:space="preserve">            e) Ostali kupci i ostala potraživanja</t>
  </si>
  <si>
    <t xml:space="preserve">        2. Potraživanja iz specifičnih poslova</t>
  </si>
  <si>
    <t xml:space="preserve">        3. Druga potraživanja</t>
  </si>
  <si>
    <t xml:space="preserve">            a) Kratkoročni finansijski plasmani u povezana pravna lica-matična i zavisna </t>
  </si>
  <si>
    <t xml:space="preserve">            b) Kratkoročni finansijski plasmani-ostala povezana pravna lica </t>
  </si>
  <si>
    <t xml:space="preserve">            v) Kratkoročni finansijski plasmani u zemlji</t>
  </si>
  <si>
    <t xml:space="preserve">            g) Kratkoročni finansijski plasmani u inostranstvu</t>
  </si>
  <si>
    <t xml:space="preserve">            d) Dio dugoročnih deponovanja i ulaganja koji dospijeva za naplatu u periodu do godinu dana </t>
  </si>
  <si>
    <t xml:space="preserve">            đ) Finansijska sredstva po fer vrijednosti kroz bilans uspjeha namijenjena trgovanju </t>
  </si>
  <si>
    <t xml:space="preserve">            e) Finansijska sredstva označena po fer vrijednosti kroz bilans uspjeha </t>
  </si>
  <si>
    <t xml:space="preserve">            ž) Otkupljene sopstvene akcije </t>
  </si>
  <si>
    <t xml:space="preserve">            z) Ostali kratkoročni finansijski plasmani</t>
  </si>
  <si>
    <t xml:space="preserve">            a) Gotovinski ekvivalenti-hartije od vrijednosti</t>
  </si>
  <si>
    <t xml:space="preserve">            b) Gotovina</t>
  </si>
  <si>
    <t xml:space="preserve">            6. Porez na dodatu vrijednost</t>
  </si>
  <si>
    <t xml:space="preserve">    III - AKTIVNA VREMENSKA RAZGRANIČENJA</t>
  </si>
  <si>
    <t xml:space="preserve">    IV - ODLOŽENA PORESKA SREDSTVA</t>
  </si>
  <si>
    <t xml:space="preserve">    I - OSNOVNI KAPITAL (103 do 108) </t>
  </si>
  <si>
    <t xml:space="preserve">        1. Akcijski kapital</t>
  </si>
  <si>
    <t xml:space="preserve">        2. Udjeli društva sa ograničenom odgovornošću</t>
  </si>
  <si>
    <t xml:space="preserve">        3. Državni kapital</t>
  </si>
  <si>
    <t xml:space="preserve">        4. Ulozi društva za uzajamno osiguranje sa ograničenim doprinosom</t>
  </si>
  <si>
    <t xml:space="preserve">        5. Ulozi društva za uzajamno osiguranje sa neograničenim doprinosom</t>
  </si>
  <si>
    <t xml:space="preserve">        6. Ostali kapital</t>
  </si>
  <si>
    <t xml:space="preserve">    II - UPISANI NEUPLAĆENI KAPITAL</t>
  </si>
  <si>
    <t xml:space="preserve">    III - EMISIONA PREMIJA</t>
  </si>
  <si>
    <t xml:space="preserve">        1. Zakonske rezerve</t>
  </si>
  <si>
    <t xml:space="preserve">        2. Statutarne rezerve</t>
  </si>
  <si>
    <t xml:space="preserve">        3. Druge rezerve utvrđene aktima društva</t>
  </si>
  <si>
    <t xml:space="preserve">        4. Rezerve za sopstvene akcije</t>
  </si>
  <si>
    <t xml:space="preserve">        5. Ostale rezerve iz dobitka</t>
  </si>
  <si>
    <t xml:space="preserve">        1. Neraspoređeni dobitak ranijih godina</t>
  </si>
  <si>
    <t xml:space="preserve">        2. Neraspoređeni dobitak tekuće godine</t>
  </si>
  <si>
    <t xml:space="preserve">        1. Gubitak ranijih godina</t>
  </si>
  <si>
    <t xml:space="preserve">        2. Gubitak tekuće godine</t>
  </si>
  <si>
    <t xml:space="preserve">        1. Matematička rezerva životnih osiguranja</t>
  </si>
  <si>
    <t xml:space="preserve">        2. Rezervisanja za učešće u dobitku</t>
  </si>
  <si>
    <t xml:space="preserve">        3. Rezervisanja za izravnanje rizika</t>
  </si>
  <si>
    <t xml:space="preserve">        4. Rezervisanja za zadržane kaucije i depozite</t>
  </si>
  <si>
    <t xml:space="preserve">        5. Rezervisanja za troškove restrukturisanja</t>
  </si>
  <si>
    <t xml:space="preserve">        6. Rezervisanja za bonuse i popuste</t>
  </si>
  <si>
    <t xml:space="preserve">        7. Rezervisanja za naknade i beneficije zaposlenih</t>
  </si>
  <si>
    <t xml:space="preserve">        1. Obaveze koje se mogu konvertovati u kapital</t>
  </si>
  <si>
    <t xml:space="preserve">        2. Obaveze prema povezanim pravnim licima</t>
  </si>
  <si>
    <t xml:space="preserve">        3. Obaveze po emitovanim dugoročnim hartijama od vrijednosti</t>
  </si>
  <si>
    <t xml:space="preserve">        4. Dugoročni krediti</t>
  </si>
  <si>
    <t xml:space="preserve">        5. Dugoročne obaveze po finansijskom lizingu</t>
  </si>
  <si>
    <t xml:space="preserve">        6. Dugoročne obaveze po fer vrijednosti kroz bilans uspjeha</t>
  </si>
  <si>
    <t xml:space="preserve">        7. Odložene poreske obaveze</t>
  </si>
  <si>
    <t xml:space="preserve">        8. Ostale dugoročne obaveze</t>
  </si>
  <si>
    <t xml:space="preserve">            a) Kratkoročne finansijske obaveze prema povezanim pravnim licima</t>
  </si>
  <si>
    <t xml:space="preserve">            b) Obaveze po emitovanim kratkoročnim hartijama od vrijednosti</t>
  </si>
  <si>
    <t xml:space="preserve">            v) Kratkoročni krediti</t>
  </si>
  <si>
    <t xml:space="preserve">            g) Dio dugoročnih finansijskih obaveza koji dospijeva u periodu do godinu dana </t>
  </si>
  <si>
    <t xml:space="preserve">            d) Kratkoročne obaveze po fer vrijednosti kroz bilans uspjeha</t>
  </si>
  <si>
    <t xml:space="preserve">            đ) Obaveze po osnovu stalnih sredstava namijenjenih prodaji i sredstava poslovanja koje se obustavlja </t>
  </si>
  <si>
    <t xml:space="preserve">            e) Ostale kratkoročne finansijske obaveze</t>
  </si>
  <si>
    <t xml:space="preserve">            a) Obaveze po osnovu šteta i ugovorenih iznosa</t>
  </si>
  <si>
    <t xml:space="preserve">            v) Obaveze po osnovu udjela u štetama i ugovorenim iznosima iz saosiguranja </t>
  </si>
  <si>
    <t xml:space="preserve">        3. Obaveze za premiju i specifične obaveze</t>
  </si>
  <si>
    <t xml:space="preserve">            a) Obaveze po osnovu bruto zarada</t>
  </si>
  <si>
    <t xml:space="preserve">            b) Obaveze po osnovu bruto naknada zarada</t>
  </si>
  <si>
    <t xml:space="preserve">        5. Druge obaveze iz poslovanja</t>
  </si>
  <si>
    <t xml:space="preserve">        6. Obaveze za poreze, doprinose i druge kratkoročne obaveze</t>
  </si>
  <si>
    <t xml:space="preserve">        7. Obaveze za porez iz rezultata</t>
  </si>
  <si>
    <t xml:space="preserve">        8. Odložene poreske obaveze</t>
  </si>
  <si>
    <t xml:space="preserve">            a) Prenosne premije životnih osiguranja</t>
  </si>
  <si>
    <t xml:space="preserve">            b) Prenosne premije neživotnih osiguranja </t>
  </si>
  <si>
    <t xml:space="preserve">            g) Rezervisane štete životnih osiguranja</t>
  </si>
  <si>
    <t xml:space="preserve">            d) Rezervisane štete neživotnih osiguranja</t>
  </si>
  <si>
    <t xml:space="preserve">            e) Druga pasivna vremenska razgraničenja</t>
  </si>
  <si>
    <t>Grupa računa, račun</t>
  </si>
  <si>
    <t>Oznaka Za AOP</t>
  </si>
  <si>
    <t>Bruto</t>
  </si>
  <si>
    <t>Ispravka vrijednosti</t>
  </si>
  <si>
    <t>Neto (4-5)</t>
  </si>
  <si>
    <t>Iznos na dan bilansa prethodne godine (početno stanje)</t>
  </si>
  <si>
    <t>Iznos na dan bilansa tekuće godine</t>
  </si>
  <si>
    <t>Naziv društva za osiguranje:</t>
  </si>
  <si>
    <t>BILANS STANJA</t>
  </si>
  <si>
    <t>(Izvještaj o finansijskom položaju)</t>
  </si>
  <si>
    <t>u konvertibilnim markama</t>
  </si>
  <si>
    <t xml:space="preserve">030, dio 039 </t>
  </si>
  <si>
    <t xml:space="preserve">031, dio 039 </t>
  </si>
  <si>
    <t xml:space="preserve">032, dio 039 </t>
  </si>
  <si>
    <t xml:space="preserve">033, dio 039 </t>
  </si>
  <si>
    <t xml:space="preserve">034, dio 039  </t>
  </si>
  <si>
    <t xml:space="preserve">035, dio 039 </t>
  </si>
  <si>
    <t xml:space="preserve">036, dio 039 </t>
  </si>
  <si>
    <t xml:space="preserve">037, dio 039 </t>
  </si>
  <si>
    <t xml:space="preserve">038, dio 039 </t>
  </si>
  <si>
    <t xml:space="preserve">10 do 15 </t>
  </si>
  <si>
    <t xml:space="preserve">100 do 109 </t>
  </si>
  <si>
    <t xml:space="preserve">130 do 139 </t>
  </si>
  <si>
    <t xml:space="preserve">140 do 149 </t>
  </si>
  <si>
    <t xml:space="preserve">150 do 159 </t>
  </si>
  <si>
    <t xml:space="preserve">20 do 26 </t>
  </si>
  <si>
    <t xml:space="preserve">200, dio 209 </t>
  </si>
  <si>
    <t xml:space="preserve">201, dio 209 </t>
  </si>
  <si>
    <t xml:space="preserve">202, 203, dio 209 </t>
  </si>
  <si>
    <t xml:space="preserve">204, dio 209 </t>
  </si>
  <si>
    <t xml:space="preserve">205, dio 209 </t>
  </si>
  <si>
    <t xml:space="preserve">206, dio 209 </t>
  </si>
  <si>
    <t xml:space="preserve">207, dio 209 </t>
  </si>
  <si>
    <t xml:space="preserve">208 dio 209 </t>
  </si>
  <si>
    <t xml:space="preserve">210 do 219 </t>
  </si>
  <si>
    <t xml:space="preserve">220 do 229 </t>
  </si>
  <si>
    <t xml:space="preserve">230, dio 239 </t>
  </si>
  <si>
    <t xml:space="preserve">231, dio 239 </t>
  </si>
  <si>
    <t xml:space="preserve">232, dio 239 </t>
  </si>
  <si>
    <t xml:space="preserve">233, dio 239 </t>
  </si>
  <si>
    <t xml:space="preserve">234, dio 239 </t>
  </si>
  <si>
    <t xml:space="preserve">235, dio 239 </t>
  </si>
  <si>
    <t xml:space="preserve">236, dio 239 </t>
  </si>
  <si>
    <t xml:space="preserve">238, dio 239 </t>
  </si>
  <si>
    <t xml:space="preserve">241 do 249 </t>
  </si>
  <si>
    <t xml:space="preserve">260 do 269 </t>
  </si>
  <si>
    <t xml:space="preserve">270 do 279, osim 278 </t>
  </si>
  <si>
    <t xml:space="preserve">V. GUBITAK IZNAD VISINE KAPITALA </t>
  </si>
  <si>
    <t xml:space="preserve">D. VANBILANSNA AKTIVA </t>
  </si>
  <si>
    <t xml:space="preserve">310 do 312 </t>
  </si>
  <si>
    <t xml:space="preserve">dio 32 </t>
  </si>
  <si>
    <t xml:space="preserve">413 i 414 </t>
  </si>
  <si>
    <t xml:space="preserve">415 i 416 </t>
  </si>
  <si>
    <t xml:space="preserve">42 do 48 </t>
  </si>
  <si>
    <t xml:space="preserve">422 i 423 </t>
  </si>
  <si>
    <t xml:space="preserve">424 i 425 </t>
  </si>
  <si>
    <t xml:space="preserve">430 i 431 </t>
  </si>
  <si>
    <t xml:space="preserve">432 i 434 </t>
  </si>
  <si>
    <t xml:space="preserve">433 i 435 </t>
  </si>
  <si>
    <t xml:space="preserve">440 do 449 </t>
  </si>
  <si>
    <t xml:space="preserve">450 do 455 </t>
  </si>
  <si>
    <t xml:space="preserve">456 do 458 </t>
  </si>
  <si>
    <t xml:space="preserve">460 do 469 </t>
  </si>
  <si>
    <t xml:space="preserve">47, osim 474 </t>
  </si>
  <si>
    <t xml:space="preserve">49, osim 497 </t>
  </si>
  <si>
    <t xml:space="preserve">496, 498 i 499 </t>
  </si>
  <si>
    <t xml:space="preserve">D. VANBILANSNA PASIVA </t>
  </si>
  <si>
    <t xml:space="preserve">AKTIVA </t>
  </si>
  <si>
    <t xml:space="preserve">PASIVA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</si>
  <si>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</si>
  <si>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</si>
  <si>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</si>
  <si>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</si>
  <si>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</si>
  <si>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</si>
  <si>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</si>
  <si>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</si>
  <si>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</si>
  <si>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</si>
  <si>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</si>
  <si>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</si>
  <si>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</si>
  <si>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</si>
  <si>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</si>
  <si>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</si>
  <si>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</si>
  <si>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</si>
  <si>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</si>
  <si>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</si>
  <si>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</si>
  <si>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</si>
  <si>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</si>
  <si>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</si>
  <si>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</si>
  <si>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</si>
  <si>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</si>
  <si>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</si>
  <si>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</si>
  <si>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</si>
  <si>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</si>
  <si>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</si>
  <si>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</si>
  <si>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</si>
  <si>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</si>
  <si>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</si>
  <si>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</si>
  <si>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</si>
  <si>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</si>
  <si>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</si>
  <si>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</si>
  <si>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</si>
  <si>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</si>
  <si>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</si>
  <si>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</si>
  <si>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</si>
  <si>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</si>
  <si>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</si>
  <si>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</si>
  <si>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</si>
  <si>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</si>
  <si>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</si>
  <si>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</si>
  <si>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</si>
  <si>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</si>
  <si>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</si>
  <si>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</si>
  <si>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</si>
  <si>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</si>
  <si>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</si>
  <si>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</si>
  <si>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</si>
  <si>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</si>
  <si>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</si>
  <si>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01</t>
  </si>
  <si>
    <t>03</t>
  </si>
  <si>
    <t>02</t>
  </si>
  <si>
    <t>P O Z I C I J A</t>
  </si>
  <si>
    <t>Oznaka za AOP</t>
  </si>
  <si>
    <t>1</t>
  </si>
  <si>
    <t>3</t>
  </si>
  <si>
    <t>Matični broj: 1881019</t>
  </si>
  <si>
    <t>Sjedište: Bijeljina</t>
  </si>
  <si>
    <t>JIB: 4400330410003</t>
  </si>
  <si>
    <t>555001-00003540-19 Nova banka ad Bijeljina</t>
  </si>
  <si>
    <t>554-001-00003611-15 Pavlović Int.Bank Bijeljina</t>
  </si>
  <si>
    <t>"Nešković osiguranje" ad</t>
  </si>
  <si>
    <t>571-030-00000537-92 Komerc.banka ad B.Luka</t>
  </si>
  <si>
    <t>Šifra djelatnosti:65.12</t>
  </si>
  <si>
    <t>568-403-24000003-45 Balkan Ivestm.Bank ad B.L.</t>
  </si>
  <si>
    <t xml:space="preserve">                                                 J.Škiljević</t>
  </si>
  <si>
    <t>Bijeljina,</t>
  </si>
  <si>
    <t>338-190-22120679-05 Uni kredit banka B.Luka</t>
  </si>
  <si>
    <t>562-003-00003414-97 NLB Razvojna banka ad B.L</t>
  </si>
  <si>
    <t>Direktor</t>
  </si>
  <si>
    <t>Milenko Mišanović</t>
  </si>
  <si>
    <t>567-343-24000101-87 S</t>
  </si>
  <si>
    <t>Sberbanka ad B.Luka</t>
  </si>
  <si>
    <t xml:space="preserve">    I - NEMATERIJALNA SREDSTVA (003 do 008) </t>
  </si>
  <si>
    <t>010,dio 019</t>
  </si>
  <si>
    <t>011,dio 019</t>
  </si>
  <si>
    <t>012,dio 019</t>
  </si>
  <si>
    <t>013,dio 019</t>
  </si>
  <si>
    <t>014,dio 019</t>
  </si>
  <si>
    <t xml:space="preserve">        4. Softver i ostala prava</t>
  </si>
  <si>
    <t>015, 016 dio 019</t>
  </si>
  <si>
    <t xml:space="preserve">        6. Avansi i nematerijalna sredstva u pripremi </t>
  </si>
  <si>
    <t xml:space="preserve">       SREDSTVA (010 do 017) </t>
  </si>
  <si>
    <t xml:space="preserve">        2.Biološka sredstva</t>
  </si>
  <si>
    <t xml:space="preserve">        3. Građevinski objekti</t>
  </si>
  <si>
    <t xml:space="preserve">        4. Postrojenja i oprema</t>
  </si>
  <si>
    <t xml:space="preserve">        5. Investicione nekretnine</t>
  </si>
  <si>
    <t xml:space="preserve">        6.Ulaganja na tuđim nekretninama, postrojenjima i opremi</t>
  </si>
  <si>
    <t xml:space="preserve">        7. Ostala osnovna sredstva</t>
  </si>
  <si>
    <t xml:space="preserve">        8. Avansi i nekretnine, biološka sredstva, postrojenja, oprema i investicione nekretnine u pripremi </t>
  </si>
  <si>
    <t>020, dio 029</t>
  </si>
  <si>
    <t>021, dio 029</t>
  </si>
  <si>
    <t>022, dio 029</t>
  </si>
  <si>
    <t>023, dio 029</t>
  </si>
  <si>
    <t>024, dio 029</t>
  </si>
  <si>
    <t>025, dio 029</t>
  </si>
  <si>
    <t>026, dio 029</t>
  </si>
  <si>
    <t>027, 028,dio 029</t>
  </si>
  <si>
    <t xml:space="preserve">  III - DUGOROČNI FINANSIJSKI PLASMANI     (019 do 027) </t>
  </si>
  <si>
    <t>065</t>
  </si>
  <si>
    <t>066</t>
  </si>
  <si>
    <t>V - ODLOŽENA PORESKA SREDSTVA</t>
  </si>
  <si>
    <t>040, dio 049</t>
  </si>
  <si>
    <t>067</t>
  </si>
  <si>
    <t xml:space="preserve">    I - ZALIHE, STALNA SREDSTVA I SREDSTVA OBUSTAVLJENOG POSLOVANJA NAMIJENJENA PRODAJI (032 do 035) </t>
  </si>
  <si>
    <t xml:space="preserve">        3. Stalna sredstva i sredstva namijenjena prodaji i sredstva poslovanja koje se obustavlja </t>
  </si>
  <si>
    <t xml:space="preserve">   II - KRATKOROČNA POTRAŽIVANJA, PLASMANI I GOTOVINA (037+046+047+048+058+061) </t>
  </si>
  <si>
    <t xml:space="preserve">        1. Potraživanja po osnovu premije, učešća u naknadi štete i ostali kupci (038 do 045) </t>
  </si>
  <si>
    <t xml:space="preserve">            ž) Potraživanja po osnovu depozitne premije osiguranja, saosiguranja i reosiguranja</t>
  </si>
  <si>
    <t xml:space="preserve">        4. Kratkoročni finansijski plasmani (049 do 057) </t>
  </si>
  <si>
    <t xml:space="preserve">G. POSLOVNA AKTIVA (001+030+064) </t>
  </si>
  <si>
    <t xml:space="preserve">Đ. UKUPNA AKTIVA (065+066) </t>
  </si>
  <si>
    <t xml:space="preserve">A. KAPITAL (102-109+110+111+112+118-119+120-121-124) </t>
  </si>
  <si>
    <t xml:space="preserve">      V - REZERVE IZ DOBITKA (113 do 117) </t>
  </si>
  <si>
    <t>321</t>
  </si>
  <si>
    <t>322</t>
  </si>
  <si>
    <t>323</t>
  </si>
  <si>
    <t>324</t>
  </si>
  <si>
    <t>325</t>
  </si>
  <si>
    <t>329</t>
  </si>
  <si>
    <t xml:space="preserve">    VI - REVALORIZACIONE REZERVE</t>
  </si>
  <si>
    <t xml:space="preserve">    VII - NEREALIZOVANI DOBICI PO OSNOVU FINANSIJSKIH SREDSTAVA RASPOLOŽIVIH ZA PRODAJU </t>
  </si>
  <si>
    <t xml:space="preserve">    VIII - NEREALIZOVANI GUBICI PO OSNOVU FINANSIJSKIH SREDSTAVA RASPOLOŽIVIH ZA PRODAJU </t>
  </si>
  <si>
    <t xml:space="preserve">    IX - NERASPOREĐENI DOBITAK (122+123) </t>
  </si>
  <si>
    <t xml:space="preserve">    X - GUBITAK DO VISINE KAPITALA (125+126) </t>
  </si>
  <si>
    <t xml:space="preserve">B. DUGOROČNA REZERVISANJA (128 do 136) </t>
  </si>
  <si>
    <t xml:space="preserve">        8. Druge tehničke rezerve osiguranja</t>
  </si>
  <si>
    <t xml:space="preserve">V. OBAVEZE (138+147) </t>
  </si>
  <si>
    <t xml:space="preserve">    I - DUGOROČNE OBAVEZE (139 do 146) </t>
  </si>
  <si>
    <t xml:space="preserve">    II - KRATKOROČNE OBAVEZE (148+156+160+161+164+165+166+167+168) </t>
  </si>
  <si>
    <t xml:space="preserve">        9. Rezervisanja za sudske sporove u toku i ostala dugoročna potraživanja</t>
  </si>
  <si>
    <t xml:space="preserve">        1. Kratkoročne finansijske obaveze (149 do 155) </t>
  </si>
  <si>
    <t xml:space="preserve">        2. Obaveze po osnovu šteta i ugovorenih iznosa (157 do 159)</t>
  </si>
  <si>
    <t xml:space="preserve">            b) Obaveze po osnovu udjela u štetama i ugovorenim iznosima iz reosiguranja i retrocesije</t>
  </si>
  <si>
    <t xml:space="preserve">            v) Prenosne premije saosiguranja i reosiguranja i retrocesija</t>
  </si>
  <si>
    <t xml:space="preserve">        9. Pasivna vremenska razgraničenja (169 do 175) </t>
  </si>
  <si>
    <t xml:space="preserve">Đ. UKUPNA PASIVA (176+177) </t>
  </si>
  <si>
    <t xml:space="preserve">G. POSLOVNA PASIVA (101+127+137) </t>
  </si>
  <si>
    <t xml:space="preserve">        4. Obaveze po osnovu zarada i naknada zarada (162+163) </t>
  </si>
  <si>
    <t xml:space="preserve">B. TEKUĆA IMOVINA (031+036+062+063) </t>
  </si>
  <si>
    <t xml:space="preserve">A. STALNA IMOVINA (002+009+018+028+029) </t>
  </si>
  <si>
    <t xml:space="preserve">        5. Ostala nematerijalna sredstva</t>
  </si>
  <si>
    <t xml:space="preserve">  IV - OSTALA DUGOROČNA SREDSTVA</t>
  </si>
  <si>
    <t>041,042,dio 049</t>
  </si>
  <si>
    <t xml:space="preserve">    IV - EMISIONI GUBITAK</t>
  </si>
  <si>
    <t>330, 331,332, 334 i 336</t>
  </si>
  <si>
    <t>333</t>
  </si>
  <si>
    <t>335</t>
  </si>
  <si>
    <t xml:space="preserve">            đ) Rezervisanja za udjele u šteti po osnovu saosiguranja i reosiguranja i retrocesija</t>
  </si>
  <si>
    <t xml:space="preserve">        5. Gotovinski ekvivalenti i gotovina (059+060 </t>
  </si>
  <si>
    <t xml:space="preserve">                                                   CR-0227/17</t>
  </si>
  <si>
    <t>552-037-00022987-02 Addiko banka B.Luka</t>
  </si>
  <si>
    <t>25.07.2017.g.                    Lice sa licencom                    (M.P)</t>
  </si>
  <si>
    <t>na dan 30.06.2017.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</si>
</sst>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7"/>
      <name val="Arial"/>
      <family val="2"/>
      <charset val="238"/>
    </font>
    <font>
      <b/>
      <u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/>
    <xf numFmtId="49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8" fillId="0" borderId="0" xfId="0" applyFont="1" applyAlignment="1"/>
    <xf numFmtId="0" fontId="2" fillId="0" borderId="0" xfId="0" applyFont="1" applyAlignment="1">
      <alignment wrapText="1"/>
    </xf>
    <xf numFmtId="0" fontId="9" fillId="0" borderId="0" xfId="0" applyFont="1" applyBorder="1" applyAlignment="1"/>
    <xf numFmtId="0" fontId="9" fillId="0" borderId="0" xfId="0" applyFont="1" applyFill="1" applyBorder="1" applyAlignment="1"/>
    <xf numFmtId="0" fontId="4" fillId="0" borderId="0" xfId="0" applyFont="1" applyAlignment="1">
      <alignment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vertical="top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/>
    <xf numFmtId="49" fontId="8" fillId="0" borderId="0" xfId="0" applyNumberFormat="1" applyFont="1" applyAlignment="1"/>
    <xf numFmtId="49" fontId="3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vertical="top"/>
    </xf>
    <xf numFmtId="49" fontId="10" fillId="0" borderId="3" xfId="0" applyNumberFormat="1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/>
    <xf numFmtId="49" fontId="3" fillId="0" borderId="0" xfId="0" applyNumberFormat="1" applyFont="1" applyFill="1" applyAlignment="1">
      <alignment horizontal="center" wrapText="1"/>
    </xf>
    <xf numFmtId="0" fontId="12" fillId="0" borderId="3" xfId="0" applyFont="1" applyFill="1" applyBorder="1" applyAlignment="1">
      <alignment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/>
    <xf numFmtId="0" fontId="12" fillId="0" borderId="2" xfId="0" applyFont="1" applyFill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/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3" fontId="4" fillId="0" borderId="1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/>
    <xf numFmtId="3" fontId="4" fillId="0" borderId="6" xfId="0" applyNumberFormat="1" applyFont="1" applyFill="1" applyBorder="1"/>
    <xf numFmtId="3" fontId="4" fillId="0" borderId="7" xfId="0" applyNumberFormat="1" applyFont="1" applyFill="1" applyBorder="1" applyAlignment="1">
      <alignment horizontal="right"/>
    </xf>
    <xf numFmtId="49" fontId="4" fillId="0" borderId="3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/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3" fontId="10" fillId="0" borderId="2" xfId="0" applyNumberFormat="1" applyFont="1" applyFill="1" applyBorder="1"/>
    <xf numFmtId="49" fontId="11" fillId="0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/>
    <xf numFmtId="3" fontId="10" fillId="0" borderId="2" xfId="0" quotePrefix="1" applyNumberFormat="1" applyFont="1" applyFill="1" applyBorder="1"/>
    <xf numFmtId="0" fontId="4" fillId="0" borderId="0" xfId="0" applyFont="1" applyFill="1"/>
    <xf numFmtId="49" fontId="4" fillId="0" borderId="0" xfId="0" applyNumberFormat="1" applyFont="1" applyFill="1" applyAlignment="1"/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/>
    <xf numFmtId="49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/>
    <xf numFmtId="3" fontId="10" fillId="0" borderId="7" xfId="0" applyNumberFormat="1" applyFont="1" applyFill="1" applyBorder="1"/>
    <xf numFmtId="0" fontId="13" fillId="0" borderId="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3" fontId="10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tabSelected="1" workbookViewId="0">
      <selection activeCell="G12" sqref="G12"/>
    </sheetView>
  </sheetViews>
  <sheetFormatPr defaultRowHeight="12.75" x14ac:dyDescent="0.2"/>
  <cols>
    <col min="1" max="1" width="13.5703125" style="26" customWidth="1"/>
    <col min="2" max="2" width="51.5703125" style="4" customWidth="1"/>
    <col min="3" max="3" width="5.85546875" style="20" customWidth="1"/>
    <col min="4" max="4" width="15.7109375" style="3" customWidth="1"/>
    <col min="5" max="5" width="10.85546875" style="3" customWidth="1"/>
    <col min="6" max="6" width="11.7109375" style="3" customWidth="1"/>
    <col min="7" max="7" width="10.5703125" style="3" customWidth="1"/>
    <col min="8" max="16384" width="9.140625" style="3"/>
  </cols>
  <sheetData>
    <row r="1" spans="1:7" x14ac:dyDescent="0.2">
      <c r="A1" s="24"/>
      <c r="B1" s="9"/>
      <c r="C1" s="19"/>
      <c r="D1" s="10"/>
      <c r="E1" s="13" t="s">
        <v>238</v>
      </c>
      <c r="F1" s="13"/>
      <c r="G1" s="13"/>
    </row>
    <row r="2" spans="1:7" x14ac:dyDescent="0.2">
      <c r="A2" s="24" t="s">
        <v>235</v>
      </c>
      <c r="B2" s="5"/>
      <c r="C2" s="24"/>
      <c r="D2" s="10"/>
      <c r="E2" s="13" t="s">
        <v>330</v>
      </c>
      <c r="F2" s="13"/>
      <c r="G2" s="13"/>
    </row>
    <row r="3" spans="1:7" x14ac:dyDescent="0.2">
      <c r="A3" s="24" t="s">
        <v>242</v>
      </c>
      <c r="B3" s="5"/>
      <c r="C3" s="24"/>
      <c r="D3" s="10"/>
      <c r="E3" s="13" t="s">
        <v>250</v>
      </c>
      <c r="F3" s="13" t="s">
        <v>251</v>
      </c>
      <c r="G3" s="13"/>
    </row>
    <row r="4" spans="1:7" x14ac:dyDescent="0.2">
      <c r="A4" s="24" t="s">
        <v>102</v>
      </c>
      <c r="B4" s="5"/>
      <c r="C4" s="24"/>
      <c r="D4" s="10"/>
      <c r="E4" s="13" t="s">
        <v>239</v>
      </c>
      <c r="F4" s="13"/>
      <c r="G4" s="13"/>
    </row>
    <row r="5" spans="1:7" x14ac:dyDescent="0.2">
      <c r="A5" s="25" t="s">
        <v>240</v>
      </c>
      <c r="B5" s="8"/>
      <c r="C5" s="24"/>
      <c r="D5" s="10"/>
      <c r="E5" s="13" t="s">
        <v>241</v>
      </c>
      <c r="F5" s="13"/>
      <c r="G5" s="13"/>
    </row>
    <row r="6" spans="1:7" x14ac:dyDescent="0.2">
      <c r="A6" s="24" t="s">
        <v>236</v>
      </c>
      <c r="B6" s="5"/>
      <c r="C6" s="24"/>
      <c r="D6" s="10"/>
      <c r="E6" s="13" t="s">
        <v>246</v>
      </c>
      <c r="F6" s="13"/>
      <c r="G6" s="13"/>
    </row>
    <row r="7" spans="1:7" ht="14.25" customHeight="1" x14ac:dyDescent="0.2">
      <c r="A7" s="24" t="s">
        <v>237</v>
      </c>
      <c r="B7" s="5"/>
      <c r="C7" s="24"/>
      <c r="D7" s="11"/>
      <c r="E7" s="14" t="s">
        <v>247</v>
      </c>
      <c r="F7" s="13"/>
      <c r="G7" s="13"/>
    </row>
    <row r="8" spans="1:7" ht="14.25" customHeight="1" x14ac:dyDescent="0.2">
      <c r="B8" s="2"/>
      <c r="C8" s="26"/>
      <c r="D8" s="7"/>
      <c r="E8" s="14" t="s">
        <v>243</v>
      </c>
      <c r="F8" s="13"/>
      <c r="G8" s="13"/>
    </row>
    <row r="9" spans="1:7" x14ac:dyDescent="0.2">
      <c r="A9" s="80" t="s">
        <v>103</v>
      </c>
      <c r="B9" s="80"/>
      <c r="C9" s="80"/>
      <c r="D9" s="80"/>
      <c r="E9" s="80"/>
      <c r="F9" s="80"/>
      <c r="G9" s="80"/>
    </row>
    <row r="10" spans="1:7" x14ac:dyDescent="0.2">
      <c r="A10" s="81" t="s">
        <v>104</v>
      </c>
      <c r="B10" s="81"/>
      <c r="C10" s="81"/>
      <c r="D10" s="81"/>
      <c r="E10" s="81"/>
      <c r="F10" s="81"/>
      <c r="G10" s="81"/>
    </row>
    <row r="11" spans="1:7" x14ac:dyDescent="0.2">
      <c r="A11" s="81" t="s">
        <v>332</v>
      </c>
      <c r="B11" s="81"/>
      <c r="C11" s="81"/>
      <c r="D11" s="81"/>
      <c r="E11" s="81"/>
      <c r="F11" s="81"/>
      <c r="G11" s="81"/>
    </row>
    <row r="12" spans="1:7" x14ac:dyDescent="0.2">
      <c r="A12" s="27"/>
      <c r="B12" s="1"/>
      <c r="C12" s="21"/>
      <c r="D12" s="1"/>
      <c r="E12" s="1"/>
      <c r="F12" s="1"/>
      <c r="G12" s="1"/>
    </row>
    <row r="13" spans="1:7" ht="17.25" customHeight="1" x14ac:dyDescent="0.2">
      <c r="E13" s="82" t="s">
        <v>105</v>
      </c>
      <c r="F13" s="82"/>
      <c r="G13" s="82"/>
    </row>
    <row r="14" spans="1:7" ht="22.5" customHeight="1" x14ac:dyDescent="0.2">
      <c r="A14" s="86" t="s">
        <v>95</v>
      </c>
      <c r="B14" s="83" t="s">
        <v>231</v>
      </c>
      <c r="C14" s="85" t="s">
        <v>96</v>
      </c>
      <c r="D14" s="84" t="s">
        <v>101</v>
      </c>
      <c r="E14" s="84"/>
      <c r="F14" s="84"/>
      <c r="G14" s="83" t="s">
        <v>100</v>
      </c>
    </row>
    <row r="15" spans="1:7" ht="63.75" customHeight="1" x14ac:dyDescent="0.2">
      <c r="A15" s="86"/>
      <c r="B15" s="83"/>
      <c r="C15" s="85"/>
      <c r="D15" s="15" t="s">
        <v>97</v>
      </c>
      <c r="E15" s="15" t="s">
        <v>98</v>
      </c>
      <c r="F15" s="15" t="s">
        <v>99</v>
      </c>
      <c r="G15" s="83"/>
    </row>
    <row r="16" spans="1:7" ht="15.75" x14ac:dyDescent="0.2">
      <c r="A16" s="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</row>
    <row r="17" spans="1:7" x14ac:dyDescent="0.2">
      <c r="A17" s="16"/>
      <c r="B17" s="17" t="s">
        <v>162</v>
      </c>
      <c r="C17" s="16"/>
      <c r="D17" s="16"/>
      <c r="E17" s="16"/>
      <c r="F17" s="16"/>
      <c r="G17" s="16"/>
    </row>
    <row r="18" spans="1:7" x14ac:dyDescent="0.2">
      <c r="A18" s="29"/>
      <c r="B18" s="30" t="s">
        <v>319</v>
      </c>
      <c r="C18" s="31" t="s">
        <v>164</v>
      </c>
      <c r="D18" s="32">
        <f>SUM(D19,D28,D37,D47:D48)</f>
        <v>39503515</v>
      </c>
      <c r="E18" s="32">
        <f t="shared" ref="E18:G18" si="0">SUM(E19,E28,E37,E47:E48)</f>
        <v>4359815</v>
      </c>
      <c r="F18" s="32">
        <f>D18-E18</f>
        <v>35143700</v>
      </c>
      <c r="G18" s="32">
        <f t="shared" si="0"/>
        <v>28318536</v>
      </c>
    </row>
    <row r="19" spans="1:7" x14ac:dyDescent="0.2">
      <c r="A19" s="33" t="s">
        <v>228</v>
      </c>
      <c r="B19" s="34" t="s">
        <v>252</v>
      </c>
      <c r="C19" s="35" t="s">
        <v>165</v>
      </c>
      <c r="D19" s="36">
        <f>SUM(D20:D25)</f>
        <v>154135</v>
      </c>
      <c r="E19" s="36">
        <f t="shared" ref="E19:G19" si="1">SUM(E20:E25)</f>
        <v>143999</v>
      </c>
      <c r="F19" s="32">
        <f t="shared" ref="F19:F82" si="2">D19-E19</f>
        <v>10136</v>
      </c>
      <c r="G19" s="36">
        <f t="shared" si="1"/>
        <v>9643</v>
      </c>
    </row>
    <row r="20" spans="1:7" x14ac:dyDescent="0.2">
      <c r="A20" s="35" t="s">
        <v>253</v>
      </c>
      <c r="B20" s="37" t="s">
        <v>0</v>
      </c>
      <c r="C20" s="38" t="s">
        <v>166</v>
      </c>
      <c r="D20" s="39"/>
      <c r="E20" s="39"/>
      <c r="F20" s="32">
        <f t="shared" si="2"/>
        <v>0</v>
      </c>
      <c r="G20" s="39"/>
    </row>
    <row r="21" spans="1:7" x14ac:dyDescent="0.2">
      <c r="A21" s="38" t="s">
        <v>254</v>
      </c>
      <c r="B21" s="37" t="s">
        <v>1</v>
      </c>
      <c r="C21" s="38" t="s">
        <v>167</v>
      </c>
      <c r="D21" s="39"/>
      <c r="E21" s="39"/>
      <c r="F21" s="32">
        <f t="shared" si="2"/>
        <v>0</v>
      </c>
      <c r="G21" s="39"/>
    </row>
    <row r="22" spans="1:7" x14ac:dyDescent="0.2">
      <c r="A22" s="38" t="s">
        <v>255</v>
      </c>
      <c r="B22" s="37" t="s">
        <v>2</v>
      </c>
      <c r="C22" s="38" t="s">
        <v>168</v>
      </c>
      <c r="D22" s="39"/>
      <c r="E22" s="39"/>
      <c r="F22" s="32">
        <f t="shared" si="2"/>
        <v>0</v>
      </c>
      <c r="G22" s="39"/>
    </row>
    <row r="23" spans="1:7" x14ac:dyDescent="0.2">
      <c r="A23" s="38" t="s">
        <v>256</v>
      </c>
      <c r="B23" s="37" t="s">
        <v>258</v>
      </c>
      <c r="C23" s="38" t="s">
        <v>169</v>
      </c>
      <c r="D23" s="39">
        <v>108814</v>
      </c>
      <c r="E23" s="39">
        <v>105120</v>
      </c>
      <c r="F23" s="32">
        <f t="shared" si="2"/>
        <v>3694</v>
      </c>
      <c r="G23" s="39"/>
    </row>
    <row r="24" spans="1:7" x14ac:dyDescent="0.2">
      <c r="A24" s="38" t="s">
        <v>257</v>
      </c>
      <c r="B24" s="37" t="s">
        <v>320</v>
      </c>
      <c r="C24" s="40" t="s">
        <v>170</v>
      </c>
      <c r="D24" s="39">
        <v>45321</v>
      </c>
      <c r="E24" s="39">
        <v>38879</v>
      </c>
      <c r="F24" s="32">
        <f t="shared" si="2"/>
        <v>6442</v>
      </c>
      <c r="G24" s="39">
        <v>9643</v>
      </c>
    </row>
    <row r="25" spans="1:7" ht="22.5" customHeight="1" x14ac:dyDescent="0.2">
      <c r="A25" s="23" t="s">
        <v>259</v>
      </c>
      <c r="B25" s="41" t="s">
        <v>260</v>
      </c>
      <c r="C25" s="38" t="s">
        <v>171</v>
      </c>
      <c r="D25" s="42"/>
      <c r="E25" s="42"/>
      <c r="F25" s="51">
        <f t="shared" si="2"/>
        <v>0</v>
      </c>
      <c r="G25" s="42"/>
    </row>
    <row r="26" spans="1:7" x14ac:dyDescent="0.2">
      <c r="A26" s="43"/>
      <c r="B26" s="73" t="s">
        <v>3</v>
      </c>
      <c r="C26" s="77" t="s">
        <v>172</v>
      </c>
      <c r="D26" s="44"/>
      <c r="E26" s="44"/>
      <c r="F26" s="76">
        <f t="shared" si="2"/>
        <v>0</v>
      </c>
      <c r="G26" s="42"/>
    </row>
    <row r="27" spans="1:7" x14ac:dyDescent="0.2">
      <c r="A27" s="23" t="s">
        <v>230</v>
      </c>
      <c r="B27" s="74" t="s">
        <v>4</v>
      </c>
      <c r="C27" s="78"/>
      <c r="D27" s="45"/>
      <c r="E27" s="45"/>
      <c r="F27" s="72">
        <f t="shared" si="2"/>
        <v>0</v>
      </c>
      <c r="G27" s="46"/>
    </row>
    <row r="28" spans="1:7" ht="11.25" customHeight="1" x14ac:dyDescent="0.2">
      <c r="A28" s="47"/>
      <c r="B28" s="75" t="s">
        <v>261</v>
      </c>
      <c r="C28" s="79"/>
      <c r="D28" s="48">
        <f>SUM(D29:D36)</f>
        <v>28223434</v>
      </c>
      <c r="E28" s="48">
        <f t="shared" ref="E28:G28" si="3">SUM(E29:E36)</f>
        <v>4215816</v>
      </c>
      <c r="F28" s="32">
        <f t="shared" si="2"/>
        <v>24007618</v>
      </c>
      <c r="G28" s="36">
        <f t="shared" si="3"/>
        <v>24143483</v>
      </c>
    </row>
    <row r="29" spans="1:7" x14ac:dyDescent="0.2">
      <c r="A29" s="35" t="s">
        <v>269</v>
      </c>
      <c r="B29" s="34" t="s">
        <v>5</v>
      </c>
      <c r="C29" s="35" t="s">
        <v>173</v>
      </c>
      <c r="D29" s="36">
        <v>2159913</v>
      </c>
      <c r="E29" s="36"/>
      <c r="F29" s="32">
        <f t="shared" si="2"/>
        <v>2159913</v>
      </c>
      <c r="G29" s="36">
        <v>2159913</v>
      </c>
    </row>
    <row r="30" spans="1:7" x14ac:dyDescent="0.2">
      <c r="A30" s="35" t="s">
        <v>270</v>
      </c>
      <c r="B30" s="34" t="s">
        <v>262</v>
      </c>
      <c r="C30" s="35" t="s">
        <v>174</v>
      </c>
      <c r="D30" s="36"/>
      <c r="E30" s="36"/>
      <c r="F30" s="32">
        <f t="shared" si="2"/>
        <v>0</v>
      </c>
      <c r="G30" s="36"/>
    </row>
    <row r="31" spans="1:7" x14ac:dyDescent="0.2">
      <c r="A31" s="35" t="s">
        <v>271</v>
      </c>
      <c r="B31" s="37" t="s">
        <v>263</v>
      </c>
      <c r="C31" s="38" t="s">
        <v>175</v>
      </c>
      <c r="D31" s="39">
        <v>9645433</v>
      </c>
      <c r="E31" s="39">
        <v>2917852</v>
      </c>
      <c r="F31" s="32">
        <f t="shared" si="2"/>
        <v>6727581</v>
      </c>
      <c r="G31" s="39">
        <v>6884580</v>
      </c>
    </row>
    <row r="32" spans="1:7" x14ac:dyDescent="0.2">
      <c r="A32" s="35" t="s">
        <v>272</v>
      </c>
      <c r="B32" s="37" t="s">
        <v>264</v>
      </c>
      <c r="C32" s="35" t="s">
        <v>176</v>
      </c>
      <c r="D32" s="39">
        <v>1532218</v>
      </c>
      <c r="E32" s="39">
        <v>1297964</v>
      </c>
      <c r="F32" s="32">
        <f t="shared" si="2"/>
        <v>234254</v>
      </c>
      <c r="G32" s="39">
        <v>252139</v>
      </c>
    </row>
    <row r="33" spans="1:7" x14ac:dyDescent="0.2">
      <c r="A33" s="35" t="s">
        <v>273</v>
      </c>
      <c r="B33" s="37" t="s">
        <v>265</v>
      </c>
      <c r="C33" s="38" t="s">
        <v>177</v>
      </c>
      <c r="D33" s="39">
        <v>14509361</v>
      </c>
      <c r="E33" s="39"/>
      <c r="F33" s="32">
        <f t="shared" si="2"/>
        <v>14509361</v>
      </c>
      <c r="G33" s="39">
        <v>14507267</v>
      </c>
    </row>
    <row r="34" spans="1:7" x14ac:dyDescent="0.2">
      <c r="A34" s="35" t="s">
        <v>274</v>
      </c>
      <c r="B34" s="37" t="s">
        <v>266</v>
      </c>
      <c r="C34" s="35" t="s">
        <v>178</v>
      </c>
      <c r="D34" s="39"/>
      <c r="E34" s="39"/>
      <c r="F34" s="32">
        <f t="shared" si="2"/>
        <v>0</v>
      </c>
      <c r="G34" s="39"/>
    </row>
    <row r="35" spans="1:7" x14ac:dyDescent="0.2">
      <c r="A35" s="35" t="s">
        <v>275</v>
      </c>
      <c r="B35" s="37" t="s">
        <v>267</v>
      </c>
      <c r="C35" s="38" t="s">
        <v>179</v>
      </c>
      <c r="D35" s="39"/>
      <c r="E35" s="39"/>
      <c r="F35" s="32">
        <f t="shared" si="2"/>
        <v>0</v>
      </c>
      <c r="G35" s="39"/>
    </row>
    <row r="36" spans="1:7" ht="24" x14ac:dyDescent="0.2">
      <c r="A36" s="35" t="s">
        <v>276</v>
      </c>
      <c r="B36" s="37" t="s">
        <v>268</v>
      </c>
      <c r="C36" s="35" t="s">
        <v>180</v>
      </c>
      <c r="D36" s="39">
        <v>376509</v>
      </c>
      <c r="E36" s="39"/>
      <c r="F36" s="32">
        <f t="shared" si="2"/>
        <v>376509</v>
      </c>
      <c r="G36" s="39">
        <v>339584</v>
      </c>
    </row>
    <row r="37" spans="1:7" x14ac:dyDescent="0.2">
      <c r="A37" s="38" t="s">
        <v>229</v>
      </c>
      <c r="B37" s="37" t="s">
        <v>277</v>
      </c>
      <c r="C37" s="38" t="s">
        <v>181</v>
      </c>
      <c r="D37" s="39">
        <f>SUM(D38:D46)</f>
        <v>11125946</v>
      </c>
      <c r="E37" s="39">
        <f t="shared" ref="E37:G37" si="4">SUM(E38:E46)</f>
        <v>0</v>
      </c>
      <c r="F37" s="32">
        <f t="shared" si="2"/>
        <v>11125946</v>
      </c>
      <c r="G37" s="39">
        <f t="shared" si="4"/>
        <v>4122712</v>
      </c>
    </row>
    <row r="38" spans="1:7" ht="25.5" customHeight="1" x14ac:dyDescent="0.2">
      <c r="A38" s="38" t="s">
        <v>106</v>
      </c>
      <c r="B38" s="37" t="s">
        <v>6</v>
      </c>
      <c r="C38" s="35" t="s">
        <v>182</v>
      </c>
      <c r="D38" s="39">
        <v>600000</v>
      </c>
      <c r="E38" s="39"/>
      <c r="F38" s="32">
        <f t="shared" si="2"/>
        <v>600000</v>
      </c>
      <c r="G38" s="39">
        <v>600000</v>
      </c>
    </row>
    <row r="39" spans="1:7" ht="24.75" customHeight="1" x14ac:dyDescent="0.2">
      <c r="A39" s="38" t="s">
        <v>107</v>
      </c>
      <c r="B39" s="37" t="s">
        <v>7</v>
      </c>
      <c r="C39" s="38" t="s">
        <v>183</v>
      </c>
      <c r="D39" s="39"/>
      <c r="E39" s="39"/>
      <c r="F39" s="32">
        <f t="shared" si="2"/>
        <v>0</v>
      </c>
      <c r="G39" s="39"/>
    </row>
    <row r="40" spans="1:7" ht="15" customHeight="1" x14ac:dyDescent="0.2">
      <c r="A40" s="38" t="s">
        <v>108</v>
      </c>
      <c r="B40" s="37" t="s">
        <v>8</v>
      </c>
      <c r="C40" s="35" t="s">
        <v>184</v>
      </c>
      <c r="D40" s="39"/>
      <c r="E40" s="39"/>
      <c r="F40" s="32">
        <f t="shared" si="2"/>
        <v>0</v>
      </c>
      <c r="G40" s="39"/>
    </row>
    <row r="41" spans="1:7" ht="24" x14ac:dyDescent="0.2">
      <c r="A41" s="38" t="s">
        <v>109</v>
      </c>
      <c r="B41" s="37" t="s">
        <v>9</v>
      </c>
      <c r="C41" s="38" t="s">
        <v>185</v>
      </c>
      <c r="D41" s="39">
        <v>1000000</v>
      </c>
      <c r="E41" s="39"/>
      <c r="F41" s="32">
        <f t="shared" si="2"/>
        <v>1000000</v>
      </c>
      <c r="G41" s="39">
        <v>1000000</v>
      </c>
    </row>
    <row r="42" spans="1:7" ht="27" customHeight="1" x14ac:dyDescent="0.2">
      <c r="A42" s="38" t="s">
        <v>110</v>
      </c>
      <c r="B42" s="37" t="s">
        <v>10</v>
      </c>
      <c r="C42" s="35" t="s">
        <v>186</v>
      </c>
      <c r="D42" s="39">
        <v>9203234</v>
      </c>
      <c r="E42" s="39"/>
      <c r="F42" s="32">
        <f t="shared" si="2"/>
        <v>9203234</v>
      </c>
      <c r="G42" s="39">
        <v>2200000</v>
      </c>
    </row>
    <row r="43" spans="1:7" ht="22.5" customHeight="1" x14ac:dyDescent="0.2">
      <c r="A43" s="38" t="s">
        <v>111</v>
      </c>
      <c r="B43" s="37" t="s">
        <v>11</v>
      </c>
      <c r="C43" s="38" t="s">
        <v>187</v>
      </c>
      <c r="D43" s="39">
        <v>9779</v>
      </c>
      <c r="E43" s="39"/>
      <c r="F43" s="32">
        <f t="shared" si="2"/>
        <v>9779</v>
      </c>
      <c r="G43" s="39">
        <v>9779</v>
      </c>
    </row>
    <row r="44" spans="1:7" ht="15" customHeight="1" x14ac:dyDescent="0.2">
      <c r="A44" s="38" t="s">
        <v>112</v>
      </c>
      <c r="B44" s="37" t="s">
        <v>12</v>
      </c>
      <c r="C44" s="35" t="s">
        <v>188</v>
      </c>
      <c r="D44" s="39"/>
      <c r="E44" s="39"/>
      <c r="F44" s="32">
        <f t="shared" si="2"/>
        <v>0</v>
      </c>
      <c r="G44" s="39"/>
    </row>
    <row r="45" spans="1:7" ht="26.25" customHeight="1" x14ac:dyDescent="0.2">
      <c r="A45" s="38" t="s">
        <v>113</v>
      </c>
      <c r="B45" s="37" t="s">
        <v>13</v>
      </c>
      <c r="C45" s="38" t="s">
        <v>189</v>
      </c>
      <c r="D45" s="39"/>
      <c r="E45" s="39"/>
      <c r="F45" s="32">
        <f t="shared" si="2"/>
        <v>0</v>
      </c>
      <c r="G45" s="39"/>
    </row>
    <row r="46" spans="1:7" ht="22.5" customHeight="1" x14ac:dyDescent="0.2">
      <c r="A46" s="38" t="s">
        <v>114</v>
      </c>
      <c r="B46" s="37" t="s">
        <v>14</v>
      </c>
      <c r="C46" s="35" t="s">
        <v>190</v>
      </c>
      <c r="D46" s="39">
        <v>312933</v>
      </c>
      <c r="E46" s="39"/>
      <c r="F46" s="32">
        <f t="shared" si="2"/>
        <v>312933</v>
      </c>
      <c r="G46" s="39">
        <v>312933</v>
      </c>
    </row>
    <row r="47" spans="1:7" ht="24" x14ac:dyDescent="0.2">
      <c r="A47" s="38" t="s">
        <v>322</v>
      </c>
      <c r="B47" s="37" t="s">
        <v>321</v>
      </c>
      <c r="C47" s="38" t="s">
        <v>191</v>
      </c>
      <c r="D47" s="39"/>
      <c r="E47" s="39"/>
      <c r="F47" s="32">
        <f t="shared" si="2"/>
        <v>0</v>
      </c>
      <c r="G47" s="39"/>
    </row>
    <row r="48" spans="1:7" x14ac:dyDescent="0.2">
      <c r="A48" s="38" t="s">
        <v>281</v>
      </c>
      <c r="B48" s="37" t="s">
        <v>280</v>
      </c>
      <c r="C48" s="35" t="s">
        <v>192</v>
      </c>
      <c r="D48" s="39"/>
      <c r="E48" s="39"/>
      <c r="F48" s="32">
        <f t="shared" si="2"/>
        <v>0</v>
      </c>
      <c r="G48" s="39">
        <v>42698</v>
      </c>
    </row>
    <row r="49" spans="1:7" x14ac:dyDescent="0.2">
      <c r="A49" s="49"/>
      <c r="B49" s="50" t="s">
        <v>318</v>
      </c>
      <c r="C49" s="35" t="s">
        <v>193</v>
      </c>
      <c r="D49" s="51">
        <f>D50+D55+D81+D82</f>
        <v>5613372</v>
      </c>
      <c r="E49" s="51">
        <f t="shared" ref="E49:G49" si="5">SUM(E50,E55,E81:E82)</f>
        <v>142941</v>
      </c>
      <c r="F49" s="32">
        <f t="shared" si="2"/>
        <v>5470431</v>
      </c>
      <c r="G49" s="51">
        <f t="shared" si="5"/>
        <v>11079648</v>
      </c>
    </row>
    <row r="50" spans="1:7" ht="36" x14ac:dyDescent="0.2">
      <c r="A50" s="38" t="s">
        <v>115</v>
      </c>
      <c r="B50" s="37" t="s">
        <v>283</v>
      </c>
      <c r="C50" s="38" t="s">
        <v>194</v>
      </c>
      <c r="D50" s="39">
        <v>9846</v>
      </c>
      <c r="E50" s="39">
        <v>476</v>
      </c>
      <c r="F50" s="32">
        <f t="shared" si="2"/>
        <v>9370</v>
      </c>
      <c r="G50" s="32">
        <f>G51+G52+G53+G54</f>
        <v>8413</v>
      </c>
    </row>
    <row r="51" spans="1:7" ht="23.25" customHeight="1" x14ac:dyDescent="0.2">
      <c r="A51" s="38" t="s">
        <v>116</v>
      </c>
      <c r="B51" s="37" t="s">
        <v>15</v>
      </c>
      <c r="C51" s="35" t="s">
        <v>195</v>
      </c>
      <c r="D51" s="39">
        <v>9076</v>
      </c>
      <c r="E51" s="39"/>
      <c r="F51" s="32">
        <f t="shared" si="2"/>
        <v>9076</v>
      </c>
      <c r="G51" s="39">
        <v>8341</v>
      </c>
    </row>
    <row r="52" spans="1:7" x14ac:dyDescent="0.2">
      <c r="A52" s="38" t="s">
        <v>117</v>
      </c>
      <c r="B52" s="37" t="s">
        <v>16</v>
      </c>
      <c r="C52" s="38" t="s">
        <v>196</v>
      </c>
      <c r="D52" s="39"/>
      <c r="E52" s="39"/>
      <c r="F52" s="32">
        <f t="shared" si="2"/>
        <v>0</v>
      </c>
      <c r="G52" s="39"/>
    </row>
    <row r="53" spans="1:7" ht="24" x14ac:dyDescent="0.2">
      <c r="A53" s="38" t="s">
        <v>118</v>
      </c>
      <c r="B53" s="37" t="s">
        <v>284</v>
      </c>
      <c r="C53" s="35" t="s">
        <v>197</v>
      </c>
      <c r="D53" s="39"/>
      <c r="E53" s="39"/>
      <c r="F53" s="32">
        <f t="shared" si="2"/>
        <v>0</v>
      </c>
      <c r="G53" s="39"/>
    </row>
    <row r="54" spans="1:7" ht="24" customHeight="1" x14ac:dyDescent="0.2">
      <c r="A54" s="38" t="s">
        <v>119</v>
      </c>
      <c r="B54" s="37" t="s">
        <v>17</v>
      </c>
      <c r="C54" s="38" t="s">
        <v>198</v>
      </c>
      <c r="D54" s="39">
        <v>770</v>
      </c>
      <c r="E54" s="39">
        <v>476</v>
      </c>
      <c r="F54" s="32">
        <f t="shared" si="2"/>
        <v>294</v>
      </c>
      <c r="G54" s="39">
        <v>72</v>
      </c>
    </row>
    <row r="55" spans="1:7" ht="24" x14ac:dyDescent="0.2">
      <c r="A55" s="38" t="s">
        <v>120</v>
      </c>
      <c r="B55" s="37" t="s">
        <v>285</v>
      </c>
      <c r="C55" s="35" t="s">
        <v>199</v>
      </c>
      <c r="D55" s="39">
        <f>D56+D65+D66+D67+D77+D80</f>
        <v>5399263</v>
      </c>
      <c r="E55" s="39">
        <f t="shared" ref="E55:F55" si="6">E56+E65+E66+E67+E77+E80</f>
        <v>142465</v>
      </c>
      <c r="F55" s="39">
        <f t="shared" si="6"/>
        <v>5256798</v>
      </c>
      <c r="G55" s="39">
        <v>10491546</v>
      </c>
    </row>
    <row r="56" spans="1:7" ht="24" x14ac:dyDescent="0.2">
      <c r="A56" s="38">
        <v>20</v>
      </c>
      <c r="B56" s="37" t="s">
        <v>286</v>
      </c>
      <c r="C56" s="38" t="s">
        <v>200</v>
      </c>
      <c r="D56" s="39">
        <f>D57+D58+D59+D60+D61+D62+D63</f>
        <v>272963</v>
      </c>
      <c r="E56" s="39">
        <f t="shared" ref="E56:G56" si="7">E57+E58+E59+E60+E61+E62+E63</f>
        <v>29158</v>
      </c>
      <c r="F56" s="39">
        <f t="shared" si="7"/>
        <v>243805</v>
      </c>
      <c r="G56" s="39">
        <f t="shared" si="7"/>
        <v>203079</v>
      </c>
    </row>
    <row r="57" spans="1:7" ht="24" customHeight="1" x14ac:dyDescent="0.2">
      <c r="A57" s="38" t="s">
        <v>121</v>
      </c>
      <c r="B57" s="37" t="s">
        <v>18</v>
      </c>
      <c r="C57" s="35" t="s">
        <v>201</v>
      </c>
      <c r="D57" s="39"/>
      <c r="E57" s="39"/>
      <c r="F57" s="32">
        <f t="shared" si="2"/>
        <v>0</v>
      </c>
      <c r="G57" s="39"/>
    </row>
    <row r="58" spans="1:7" ht="25.5" customHeight="1" x14ac:dyDescent="0.2">
      <c r="A58" s="38" t="s">
        <v>122</v>
      </c>
      <c r="B58" s="37" t="s">
        <v>19</v>
      </c>
      <c r="C58" s="38" t="s">
        <v>202</v>
      </c>
      <c r="D58" s="39">
        <v>272912</v>
      </c>
      <c r="E58" s="39">
        <v>29156</v>
      </c>
      <c r="F58" s="32">
        <f t="shared" si="2"/>
        <v>243756</v>
      </c>
      <c r="G58" s="39">
        <v>203079</v>
      </c>
    </row>
    <row r="59" spans="1:7" ht="37.5" customHeight="1" x14ac:dyDescent="0.2">
      <c r="A59" s="38" t="s">
        <v>123</v>
      </c>
      <c r="B59" s="37" t="s">
        <v>20</v>
      </c>
      <c r="C59" s="35" t="s">
        <v>203</v>
      </c>
      <c r="D59" s="39">
        <v>51</v>
      </c>
      <c r="E59" s="39">
        <v>2</v>
      </c>
      <c r="F59" s="32">
        <f t="shared" si="2"/>
        <v>49</v>
      </c>
      <c r="G59" s="39"/>
    </row>
    <row r="60" spans="1:7" ht="24" x14ac:dyDescent="0.2">
      <c r="A60" s="38" t="s">
        <v>124</v>
      </c>
      <c r="B60" s="37" t="s">
        <v>21</v>
      </c>
      <c r="C60" s="38" t="s">
        <v>204</v>
      </c>
      <c r="D60" s="39"/>
      <c r="E60" s="39"/>
      <c r="F60" s="32">
        <f t="shared" si="2"/>
        <v>0</v>
      </c>
      <c r="G60" s="39"/>
    </row>
    <row r="61" spans="1:7" ht="24" x14ac:dyDescent="0.2">
      <c r="A61" s="38" t="s">
        <v>125</v>
      </c>
      <c r="B61" s="37" t="s">
        <v>22</v>
      </c>
      <c r="C61" s="35" t="s">
        <v>205</v>
      </c>
      <c r="D61" s="39"/>
      <c r="E61" s="39"/>
      <c r="F61" s="32">
        <f t="shared" si="2"/>
        <v>0</v>
      </c>
      <c r="G61" s="39"/>
    </row>
    <row r="62" spans="1:7" ht="24" x14ac:dyDescent="0.2">
      <c r="A62" s="38" t="s">
        <v>126</v>
      </c>
      <c r="B62" s="37" t="s">
        <v>23</v>
      </c>
      <c r="C62" s="38" t="s">
        <v>206</v>
      </c>
      <c r="D62" s="39"/>
      <c r="E62" s="39"/>
      <c r="F62" s="32">
        <f t="shared" si="2"/>
        <v>0</v>
      </c>
      <c r="G62" s="39"/>
    </row>
    <row r="63" spans="1:7" ht="24.75" customHeight="1" x14ac:dyDescent="0.2">
      <c r="A63" s="38" t="s">
        <v>127</v>
      </c>
      <c r="B63" s="37" t="s">
        <v>24</v>
      </c>
      <c r="C63" s="35" t="s">
        <v>207</v>
      </c>
      <c r="D63" s="39"/>
      <c r="E63" s="39"/>
      <c r="F63" s="32">
        <f t="shared" si="2"/>
        <v>0</v>
      </c>
      <c r="G63" s="39"/>
    </row>
    <row r="64" spans="1:7" ht="26.25" customHeight="1" x14ac:dyDescent="0.2">
      <c r="A64" s="38" t="s">
        <v>128</v>
      </c>
      <c r="B64" s="37" t="s">
        <v>287</v>
      </c>
      <c r="C64" s="38" t="s">
        <v>208</v>
      </c>
      <c r="D64" s="39"/>
      <c r="E64" s="39"/>
      <c r="F64" s="32">
        <f t="shared" si="2"/>
        <v>0</v>
      </c>
      <c r="G64" s="39"/>
    </row>
    <row r="65" spans="1:7" ht="25.5" customHeight="1" x14ac:dyDescent="0.2">
      <c r="A65" s="38" t="s">
        <v>129</v>
      </c>
      <c r="B65" s="37" t="s">
        <v>25</v>
      </c>
      <c r="C65" s="35" t="s">
        <v>209</v>
      </c>
      <c r="D65" s="39">
        <v>243705</v>
      </c>
      <c r="E65" s="39">
        <v>112254</v>
      </c>
      <c r="F65" s="32">
        <f t="shared" si="2"/>
        <v>131451</v>
      </c>
      <c r="G65" s="39">
        <v>109050</v>
      </c>
    </row>
    <row r="66" spans="1:7" ht="25.5" customHeight="1" x14ac:dyDescent="0.2">
      <c r="A66" s="38" t="s">
        <v>130</v>
      </c>
      <c r="B66" s="37" t="s">
        <v>26</v>
      </c>
      <c r="C66" s="38" t="s">
        <v>210</v>
      </c>
      <c r="D66" s="39">
        <v>18200</v>
      </c>
      <c r="E66" s="39">
        <v>1053</v>
      </c>
      <c r="F66" s="32">
        <f t="shared" si="2"/>
        <v>17147</v>
      </c>
      <c r="G66" s="39">
        <v>20960</v>
      </c>
    </row>
    <row r="67" spans="1:7" x14ac:dyDescent="0.2">
      <c r="A67" s="38">
        <v>23</v>
      </c>
      <c r="B67" s="37" t="s">
        <v>288</v>
      </c>
      <c r="C67" s="35" t="s">
        <v>211</v>
      </c>
      <c r="D67" s="39">
        <f>D68+D69+D70+D71+D72+D73+D74+D75+D76</f>
        <v>3908533</v>
      </c>
      <c r="E67" s="39">
        <f t="shared" ref="E67" si="8">SUM(E68,E76)</f>
        <v>0</v>
      </c>
      <c r="F67" s="32">
        <f t="shared" si="2"/>
        <v>3908533</v>
      </c>
      <c r="G67" s="39">
        <f>G68+G69+G70+G74++G75+G76</f>
        <v>9399126</v>
      </c>
    </row>
    <row r="68" spans="1:7" ht="24" x14ac:dyDescent="0.2">
      <c r="A68" s="38" t="s">
        <v>131</v>
      </c>
      <c r="B68" s="37" t="s">
        <v>27</v>
      </c>
      <c r="C68" s="38" t="s">
        <v>212</v>
      </c>
      <c r="D68" s="39">
        <v>700000</v>
      </c>
      <c r="E68" s="39"/>
      <c r="F68" s="32">
        <f t="shared" si="2"/>
        <v>700000</v>
      </c>
      <c r="G68" s="39"/>
    </row>
    <row r="69" spans="1:7" ht="24.75" customHeight="1" x14ac:dyDescent="0.2">
      <c r="A69" s="38" t="s">
        <v>132</v>
      </c>
      <c r="B69" s="37" t="s">
        <v>28</v>
      </c>
      <c r="C69" s="35" t="s">
        <v>213</v>
      </c>
      <c r="D69" s="39"/>
      <c r="E69" s="39"/>
      <c r="F69" s="32">
        <f t="shared" si="2"/>
        <v>0</v>
      </c>
      <c r="G69" s="39"/>
    </row>
    <row r="70" spans="1:7" ht="24.75" customHeight="1" x14ac:dyDescent="0.2">
      <c r="A70" s="38" t="s">
        <v>133</v>
      </c>
      <c r="B70" s="37" t="s">
        <v>29</v>
      </c>
      <c r="C70" s="38" t="s">
        <v>214</v>
      </c>
      <c r="D70" s="39">
        <v>3129328</v>
      </c>
      <c r="E70" s="39"/>
      <c r="F70" s="32">
        <f t="shared" si="2"/>
        <v>3129328</v>
      </c>
      <c r="G70" s="39">
        <v>9310454</v>
      </c>
    </row>
    <row r="71" spans="1:7" ht="23.25" customHeight="1" x14ac:dyDescent="0.2">
      <c r="A71" s="38" t="s">
        <v>134</v>
      </c>
      <c r="B71" s="37" t="s">
        <v>30</v>
      </c>
      <c r="C71" s="35" t="s">
        <v>215</v>
      </c>
      <c r="D71" s="39"/>
      <c r="E71" s="39"/>
      <c r="F71" s="32">
        <f t="shared" si="2"/>
        <v>0</v>
      </c>
      <c r="G71" s="39"/>
    </row>
    <row r="72" spans="1:7" ht="24" x14ac:dyDescent="0.2">
      <c r="A72" s="38" t="s">
        <v>135</v>
      </c>
      <c r="B72" s="37" t="s">
        <v>31</v>
      </c>
      <c r="C72" s="38" t="s">
        <v>216</v>
      </c>
      <c r="D72" s="39"/>
      <c r="E72" s="39"/>
      <c r="F72" s="32">
        <f t="shared" si="2"/>
        <v>0</v>
      </c>
      <c r="G72" s="39"/>
    </row>
    <row r="73" spans="1:7" ht="24" x14ac:dyDescent="0.2">
      <c r="A73" s="38" t="s">
        <v>136</v>
      </c>
      <c r="B73" s="37" t="s">
        <v>32</v>
      </c>
      <c r="C73" s="35" t="s">
        <v>217</v>
      </c>
      <c r="D73" s="39"/>
      <c r="E73" s="39"/>
      <c r="F73" s="32">
        <f t="shared" si="2"/>
        <v>0</v>
      </c>
      <c r="G73" s="39"/>
    </row>
    <row r="74" spans="1:7" ht="24" x14ac:dyDescent="0.2">
      <c r="A74" s="38" t="s">
        <v>137</v>
      </c>
      <c r="B74" s="37" t="s">
        <v>33</v>
      </c>
      <c r="C74" s="38" t="s">
        <v>218</v>
      </c>
      <c r="D74" s="39">
        <v>79205</v>
      </c>
      <c r="E74" s="39"/>
      <c r="F74" s="32">
        <f t="shared" si="2"/>
        <v>79205</v>
      </c>
      <c r="G74" s="39">
        <v>88672</v>
      </c>
    </row>
    <row r="75" spans="1:7" x14ac:dyDescent="0.2">
      <c r="A75" s="38">
        <v>237</v>
      </c>
      <c r="B75" s="37" t="s">
        <v>34</v>
      </c>
      <c r="C75" s="35" t="s">
        <v>219</v>
      </c>
      <c r="D75" s="39"/>
      <c r="E75" s="39"/>
      <c r="F75" s="32">
        <f t="shared" si="2"/>
        <v>0</v>
      </c>
      <c r="G75" s="39"/>
    </row>
    <row r="76" spans="1:7" ht="26.25" customHeight="1" x14ac:dyDescent="0.2">
      <c r="A76" s="38" t="s">
        <v>138</v>
      </c>
      <c r="B76" s="37" t="s">
        <v>35</v>
      </c>
      <c r="C76" s="38" t="s">
        <v>220</v>
      </c>
      <c r="D76" s="39"/>
      <c r="E76" s="39"/>
      <c r="F76" s="32">
        <f t="shared" si="2"/>
        <v>0</v>
      </c>
      <c r="G76" s="39"/>
    </row>
    <row r="77" spans="1:7" x14ac:dyDescent="0.2">
      <c r="A77" s="38">
        <v>24</v>
      </c>
      <c r="B77" s="37" t="s">
        <v>328</v>
      </c>
      <c r="C77" s="35" t="s">
        <v>221</v>
      </c>
      <c r="D77" s="39">
        <f>SUM(D78+D79)</f>
        <v>955862</v>
      </c>
      <c r="E77" s="39">
        <f t="shared" ref="E77" si="9">SUM(E75:E76)</f>
        <v>0</v>
      </c>
      <c r="F77" s="32">
        <f t="shared" si="2"/>
        <v>955862</v>
      </c>
      <c r="G77" s="39">
        <v>759331</v>
      </c>
    </row>
    <row r="78" spans="1:7" x14ac:dyDescent="0.2">
      <c r="A78" s="38">
        <v>240</v>
      </c>
      <c r="B78" s="37" t="s">
        <v>36</v>
      </c>
      <c r="C78" s="38" t="s">
        <v>222</v>
      </c>
      <c r="D78" s="39"/>
      <c r="E78" s="39"/>
      <c r="F78" s="32">
        <f t="shared" si="2"/>
        <v>0</v>
      </c>
      <c r="G78" s="39"/>
    </row>
    <row r="79" spans="1:7" ht="24.75" customHeight="1" x14ac:dyDescent="0.2">
      <c r="A79" s="38" t="s">
        <v>139</v>
      </c>
      <c r="B79" s="37" t="s">
        <v>37</v>
      </c>
      <c r="C79" s="35" t="s">
        <v>223</v>
      </c>
      <c r="D79" s="39">
        <v>955862</v>
      </c>
      <c r="E79" s="39"/>
      <c r="F79" s="32">
        <f t="shared" si="2"/>
        <v>955862</v>
      </c>
      <c r="G79" s="39">
        <v>759331</v>
      </c>
    </row>
    <row r="80" spans="1:7" ht="27" customHeight="1" x14ac:dyDescent="0.2">
      <c r="A80" s="38" t="s">
        <v>140</v>
      </c>
      <c r="B80" s="37" t="s">
        <v>38</v>
      </c>
      <c r="C80" s="38" t="s">
        <v>224</v>
      </c>
      <c r="D80" s="39"/>
      <c r="E80" s="39"/>
      <c r="F80" s="32">
        <f t="shared" si="2"/>
        <v>0</v>
      </c>
      <c r="G80" s="39"/>
    </row>
    <row r="81" spans="1:7" ht="24" customHeight="1" x14ac:dyDescent="0.2">
      <c r="A81" s="38" t="s">
        <v>141</v>
      </c>
      <c r="B81" s="37" t="s">
        <v>39</v>
      </c>
      <c r="C81" s="35" t="s">
        <v>225</v>
      </c>
      <c r="D81" s="39">
        <v>204263</v>
      </c>
      <c r="E81" s="39"/>
      <c r="F81" s="32">
        <f t="shared" si="2"/>
        <v>204263</v>
      </c>
      <c r="G81" s="39">
        <v>579689</v>
      </c>
    </row>
    <row r="82" spans="1:7" x14ac:dyDescent="0.2">
      <c r="A82" s="38">
        <v>278</v>
      </c>
      <c r="B82" s="37" t="s">
        <v>40</v>
      </c>
      <c r="C82" s="38" t="s">
        <v>226</v>
      </c>
      <c r="D82" s="39"/>
      <c r="E82" s="39"/>
      <c r="F82" s="32">
        <f t="shared" si="2"/>
        <v>0</v>
      </c>
      <c r="G82" s="39"/>
    </row>
    <row r="83" spans="1:7" x14ac:dyDescent="0.2">
      <c r="A83" s="52">
        <v>290</v>
      </c>
      <c r="B83" s="50" t="s">
        <v>142</v>
      </c>
      <c r="C83" s="35" t="s">
        <v>227</v>
      </c>
      <c r="D83" s="51"/>
      <c r="E83" s="51"/>
      <c r="F83" s="32">
        <f t="shared" ref="F83:F86" si="10">D83-E83</f>
        <v>0</v>
      </c>
      <c r="G83" s="51"/>
    </row>
    <row r="84" spans="1:7" x14ac:dyDescent="0.2">
      <c r="A84" s="49"/>
      <c r="B84" s="50" t="s">
        <v>289</v>
      </c>
      <c r="C84" s="38" t="s">
        <v>278</v>
      </c>
      <c r="D84" s="51">
        <f>SUM(D18,D49,D83)</f>
        <v>45116887</v>
      </c>
      <c r="E84" s="51">
        <f t="shared" ref="E84:G84" si="11">SUM(E18,E49,E83)</f>
        <v>4502756</v>
      </c>
      <c r="F84" s="32">
        <f t="shared" si="10"/>
        <v>40614131</v>
      </c>
      <c r="G84" s="51">
        <f t="shared" si="11"/>
        <v>39398184</v>
      </c>
    </row>
    <row r="85" spans="1:7" x14ac:dyDescent="0.2">
      <c r="A85" s="52">
        <v>88</v>
      </c>
      <c r="B85" s="50" t="s">
        <v>143</v>
      </c>
      <c r="C85" s="35" t="s">
        <v>279</v>
      </c>
      <c r="D85" s="51"/>
      <c r="E85" s="51"/>
      <c r="F85" s="32">
        <f t="shared" si="10"/>
        <v>0</v>
      </c>
      <c r="G85" s="51"/>
    </row>
    <row r="86" spans="1:7" x14ac:dyDescent="0.2">
      <c r="A86" s="49"/>
      <c r="B86" s="50" t="s">
        <v>290</v>
      </c>
      <c r="C86" s="38" t="s">
        <v>282</v>
      </c>
      <c r="D86" s="51">
        <f>SUM(D84:D85)</f>
        <v>45116887</v>
      </c>
      <c r="E86" s="51">
        <f t="shared" ref="E86:G86" si="12">SUM(E84:E85)</f>
        <v>4502756</v>
      </c>
      <c r="F86" s="32">
        <f t="shared" si="10"/>
        <v>40614131</v>
      </c>
      <c r="G86" s="51">
        <f t="shared" si="12"/>
        <v>39398184</v>
      </c>
    </row>
    <row r="87" spans="1:7" ht="15" x14ac:dyDescent="0.2">
      <c r="A87" s="53"/>
      <c r="B87" s="54"/>
      <c r="C87" s="55"/>
      <c r="D87" s="56"/>
      <c r="E87" s="56"/>
      <c r="F87" s="56"/>
      <c r="G87" s="56"/>
    </row>
    <row r="88" spans="1:7" ht="35.25" customHeight="1" x14ac:dyDescent="0.2">
      <c r="A88" s="49" t="s">
        <v>95</v>
      </c>
      <c r="B88" s="57" t="s">
        <v>231</v>
      </c>
      <c r="C88" s="52" t="s">
        <v>232</v>
      </c>
      <c r="D88" s="58"/>
      <c r="E88" s="58"/>
      <c r="F88" s="56"/>
      <c r="G88" s="56"/>
    </row>
    <row r="89" spans="1:7" x14ac:dyDescent="0.2">
      <c r="A89" s="49" t="s">
        <v>233</v>
      </c>
      <c r="B89" s="57">
        <v>2</v>
      </c>
      <c r="C89" s="52" t="s">
        <v>234</v>
      </c>
      <c r="D89" s="58"/>
      <c r="E89" s="58"/>
      <c r="F89" s="56"/>
      <c r="G89" s="56"/>
    </row>
    <row r="90" spans="1:7" x14ac:dyDescent="0.2">
      <c r="A90" s="49"/>
      <c r="B90" s="18" t="s">
        <v>163</v>
      </c>
      <c r="C90" s="59"/>
      <c r="D90" s="60"/>
      <c r="E90" s="60"/>
      <c r="F90" s="56"/>
      <c r="G90" s="56"/>
    </row>
    <row r="91" spans="1:7" x14ac:dyDescent="0.2">
      <c r="A91" s="49"/>
      <c r="B91" s="50" t="s">
        <v>291</v>
      </c>
      <c r="C91" s="52">
        <v>101</v>
      </c>
      <c r="D91" s="61">
        <f>SUM(D92 - D99 + D100 +D101 + D102 + D108 + D109 - D110 + D111 - D114)</f>
        <v>18461015</v>
      </c>
      <c r="E91" s="61">
        <f>SUM(E92 - E99 + E100 +E101 + E102 + E108 + E109 - E110 + E111 - E114)</f>
        <v>19965625</v>
      </c>
      <c r="F91" s="56"/>
      <c r="G91" s="56"/>
    </row>
    <row r="92" spans="1:7" x14ac:dyDescent="0.2">
      <c r="A92" s="38">
        <v>30</v>
      </c>
      <c r="B92" s="37" t="s">
        <v>41</v>
      </c>
      <c r="C92" s="38">
        <v>102</v>
      </c>
      <c r="D92" s="39">
        <f>SUM(D93:D98)</f>
        <v>9000000</v>
      </c>
      <c r="E92" s="39">
        <f>SUM(E93:E98)</f>
        <v>9000000</v>
      </c>
      <c r="F92" s="56"/>
      <c r="G92" s="56"/>
    </row>
    <row r="93" spans="1:7" x14ac:dyDescent="0.2">
      <c r="A93" s="38">
        <v>300</v>
      </c>
      <c r="B93" s="37" t="s">
        <v>42</v>
      </c>
      <c r="C93" s="52">
        <v>103</v>
      </c>
      <c r="D93" s="39">
        <v>9000000</v>
      </c>
      <c r="E93" s="39">
        <v>9000000</v>
      </c>
      <c r="F93" s="56"/>
      <c r="G93" s="56"/>
    </row>
    <row r="94" spans="1:7" x14ac:dyDescent="0.2">
      <c r="A94" s="38">
        <v>301</v>
      </c>
      <c r="B94" s="37" t="s">
        <v>43</v>
      </c>
      <c r="C94" s="38">
        <v>104</v>
      </c>
      <c r="D94" s="39"/>
      <c r="E94" s="39"/>
      <c r="F94" s="56"/>
      <c r="G94" s="56"/>
    </row>
    <row r="95" spans="1:7" x14ac:dyDescent="0.2">
      <c r="A95" s="38">
        <v>302</v>
      </c>
      <c r="B95" s="37" t="s">
        <v>44</v>
      </c>
      <c r="C95" s="38">
        <v>105</v>
      </c>
      <c r="D95" s="39"/>
      <c r="E95" s="39"/>
      <c r="F95" s="56"/>
      <c r="G95" s="56"/>
    </row>
    <row r="96" spans="1:7" ht="24" x14ac:dyDescent="0.2">
      <c r="A96" s="38">
        <v>303</v>
      </c>
      <c r="B96" s="37" t="s">
        <v>45</v>
      </c>
      <c r="C96" s="38">
        <v>106</v>
      </c>
      <c r="D96" s="39"/>
      <c r="E96" s="39"/>
      <c r="F96" s="56"/>
      <c r="G96" s="56"/>
    </row>
    <row r="97" spans="1:7" ht="24" x14ac:dyDescent="0.2">
      <c r="A97" s="38">
        <v>304</v>
      </c>
      <c r="B97" s="37" t="s">
        <v>46</v>
      </c>
      <c r="C97" s="38">
        <v>107</v>
      </c>
      <c r="D97" s="39"/>
      <c r="E97" s="39"/>
      <c r="F97" s="56"/>
      <c r="G97" s="56"/>
    </row>
    <row r="98" spans="1:7" x14ac:dyDescent="0.2">
      <c r="A98" s="38">
        <v>309</v>
      </c>
      <c r="B98" s="37" t="s">
        <v>47</v>
      </c>
      <c r="C98" s="38">
        <v>108</v>
      </c>
      <c r="D98" s="39"/>
      <c r="E98" s="39"/>
      <c r="F98" s="56"/>
      <c r="G98" s="56"/>
    </row>
    <row r="99" spans="1:7" ht="23.25" customHeight="1" x14ac:dyDescent="0.2">
      <c r="A99" s="38" t="s">
        <v>144</v>
      </c>
      <c r="B99" s="37" t="s">
        <v>48</v>
      </c>
      <c r="C99" s="38">
        <v>109</v>
      </c>
      <c r="D99" s="39"/>
      <c r="E99" s="39"/>
      <c r="F99" s="56"/>
      <c r="G99" s="56"/>
    </row>
    <row r="100" spans="1:7" x14ac:dyDescent="0.2">
      <c r="A100" s="38">
        <v>320</v>
      </c>
      <c r="B100" s="37" t="s">
        <v>49</v>
      </c>
      <c r="C100" s="38">
        <v>110</v>
      </c>
      <c r="D100" s="39"/>
      <c r="E100" s="39"/>
      <c r="F100" s="56"/>
      <c r="G100" s="56"/>
    </row>
    <row r="101" spans="1:7" x14ac:dyDescent="0.2">
      <c r="A101" s="38" t="s">
        <v>293</v>
      </c>
      <c r="B101" s="37" t="s">
        <v>323</v>
      </c>
      <c r="C101" s="38">
        <v>111</v>
      </c>
      <c r="D101" s="39"/>
      <c r="E101" s="39"/>
      <c r="F101" s="56"/>
      <c r="G101" s="56"/>
    </row>
    <row r="102" spans="1:7" x14ac:dyDescent="0.2">
      <c r="A102" s="38" t="s">
        <v>145</v>
      </c>
      <c r="B102" s="37" t="s">
        <v>292</v>
      </c>
      <c r="C102" s="38">
        <v>112</v>
      </c>
      <c r="D102" s="39">
        <f>SUM(D103:D107)</f>
        <v>900000</v>
      </c>
      <c r="E102" s="39">
        <f>SUM(E103:E107)</f>
        <v>900000</v>
      </c>
      <c r="F102" s="56"/>
      <c r="G102" s="56"/>
    </row>
    <row r="103" spans="1:7" x14ac:dyDescent="0.2">
      <c r="A103" s="38" t="s">
        <v>294</v>
      </c>
      <c r="B103" s="37" t="s">
        <v>50</v>
      </c>
      <c r="C103" s="38">
        <v>113</v>
      </c>
      <c r="D103" s="39">
        <v>900000</v>
      </c>
      <c r="E103" s="39">
        <v>900000</v>
      </c>
      <c r="F103" s="56"/>
      <c r="G103" s="56"/>
    </row>
    <row r="104" spans="1:7" x14ac:dyDescent="0.2">
      <c r="A104" s="38" t="s">
        <v>295</v>
      </c>
      <c r="B104" s="37" t="s">
        <v>51</v>
      </c>
      <c r="C104" s="38">
        <v>114</v>
      </c>
      <c r="D104" s="39"/>
      <c r="E104" s="39"/>
      <c r="F104" s="56"/>
      <c r="G104" s="56"/>
    </row>
    <row r="105" spans="1:7" x14ac:dyDescent="0.2">
      <c r="A105" s="38" t="s">
        <v>296</v>
      </c>
      <c r="B105" s="37" t="s">
        <v>52</v>
      </c>
      <c r="C105" s="38">
        <v>115</v>
      </c>
      <c r="D105" s="39"/>
      <c r="E105" s="39"/>
      <c r="F105" s="56"/>
      <c r="G105" s="56"/>
    </row>
    <row r="106" spans="1:7" x14ac:dyDescent="0.2">
      <c r="A106" s="38" t="s">
        <v>297</v>
      </c>
      <c r="B106" s="37" t="s">
        <v>53</v>
      </c>
      <c r="C106" s="38">
        <v>116</v>
      </c>
      <c r="D106" s="39"/>
      <c r="E106" s="39"/>
      <c r="F106" s="56"/>
      <c r="G106" s="56"/>
    </row>
    <row r="107" spans="1:7" x14ac:dyDescent="0.2">
      <c r="A107" s="38" t="s">
        <v>298</v>
      </c>
      <c r="B107" s="37" t="s">
        <v>54</v>
      </c>
      <c r="C107" s="38">
        <v>117</v>
      </c>
      <c r="D107" s="39"/>
      <c r="E107" s="39"/>
      <c r="F107" s="56"/>
      <c r="G107" s="56"/>
    </row>
    <row r="108" spans="1:7" ht="25.5" customHeight="1" x14ac:dyDescent="0.2">
      <c r="A108" s="38" t="s">
        <v>324</v>
      </c>
      <c r="B108" s="37" t="s">
        <v>299</v>
      </c>
      <c r="C108" s="38">
        <v>118</v>
      </c>
      <c r="D108" s="39">
        <v>2020624</v>
      </c>
      <c r="E108" s="39">
        <v>2020624</v>
      </c>
      <c r="F108" s="56"/>
      <c r="G108" s="56"/>
    </row>
    <row r="109" spans="1:7" ht="24" x14ac:dyDescent="0.2">
      <c r="A109" s="38" t="s">
        <v>325</v>
      </c>
      <c r="B109" s="37" t="s">
        <v>300</v>
      </c>
      <c r="C109" s="38">
        <v>119</v>
      </c>
      <c r="D109" s="39"/>
      <c r="E109" s="39"/>
      <c r="F109" s="56"/>
      <c r="G109" s="56"/>
    </row>
    <row r="110" spans="1:7" ht="24" x14ac:dyDescent="0.2">
      <c r="A110" s="38" t="s">
        <v>326</v>
      </c>
      <c r="B110" s="37" t="s">
        <v>301</v>
      </c>
      <c r="C110" s="38">
        <v>120</v>
      </c>
      <c r="D110" s="39"/>
      <c r="E110" s="39"/>
      <c r="F110" s="56"/>
      <c r="G110" s="56"/>
    </row>
    <row r="111" spans="1:7" x14ac:dyDescent="0.2">
      <c r="A111" s="38">
        <v>34</v>
      </c>
      <c r="B111" s="37" t="s">
        <v>302</v>
      </c>
      <c r="C111" s="38">
        <v>121</v>
      </c>
      <c r="D111" s="39">
        <f>SUM(D112:D113)</f>
        <v>6540391</v>
      </c>
      <c r="E111" s="39">
        <f>SUM(E112:E113)</f>
        <v>8045001</v>
      </c>
      <c r="F111" s="56"/>
      <c r="G111" s="56"/>
    </row>
    <row r="112" spans="1:7" x14ac:dyDescent="0.2">
      <c r="A112" s="38">
        <v>340</v>
      </c>
      <c r="B112" s="37" t="s">
        <v>55</v>
      </c>
      <c r="C112" s="38">
        <v>122</v>
      </c>
      <c r="D112" s="39">
        <v>1545001</v>
      </c>
      <c r="E112" s="39">
        <v>485467</v>
      </c>
      <c r="F112" s="56"/>
      <c r="G112" s="56"/>
    </row>
    <row r="113" spans="1:7" x14ac:dyDescent="0.2">
      <c r="A113" s="38">
        <v>341</v>
      </c>
      <c r="B113" s="37" t="s">
        <v>56</v>
      </c>
      <c r="C113" s="38">
        <v>123</v>
      </c>
      <c r="D113" s="39">
        <v>4995390</v>
      </c>
      <c r="E113" s="39">
        <v>7559534</v>
      </c>
      <c r="F113" s="56"/>
      <c r="G113" s="56"/>
    </row>
    <row r="114" spans="1:7" x14ac:dyDescent="0.2">
      <c r="A114" s="38">
        <v>35</v>
      </c>
      <c r="B114" s="37" t="s">
        <v>303</v>
      </c>
      <c r="C114" s="38">
        <v>124</v>
      </c>
      <c r="D114" s="39">
        <f>SUM(D115:D116)</f>
        <v>0</v>
      </c>
      <c r="E114" s="39">
        <f>SUM(E115:E116)</f>
        <v>0</v>
      </c>
      <c r="F114" s="56"/>
      <c r="G114" s="56"/>
    </row>
    <row r="115" spans="1:7" x14ac:dyDescent="0.2">
      <c r="A115" s="38">
        <v>350</v>
      </c>
      <c r="B115" s="37" t="s">
        <v>57</v>
      </c>
      <c r="C115" s="38">
        <v>125</v>
      </c>
      <c r="D115" s="39"/>
      <c r="E115" s="39"/>
      <c r="F115" s="56"/>
      <c r="G115" s="56"/>
    </row>
    <row r="116" spans="1:7" x14ac:dyDescent="0.2">
      <c r="A116" s="38">
        <v>351</v>
      </c>
      <c r="B116" s="37" t="s">
        <v>58</v>
      </c>
      <c r="C116" s="38">
        <v>126</v>
      </c>
      <c r="D116" s="39"/>
      <c r="E116" s="39"/>
      <c r="F116" s="56"/>
      <c r="G116" s="56"/>
    </row>
    <row r="117" spans="1:7" x14ac:dyDescent="0.2">
      <c r="A117" s="52">
        <v>40</v>
      </c>
      <c r="B117" s="50" t="s">
        <v>304</v>
      </c>
      <c r="C117" s="38">
        <v>127</v>
      </c>
      <c r="D117" s="51">
        <f>SUM(D118:D126)</f>
        <v>64554</v>
      </c>
      <c r="E117" s="51">
        <f>SUM(E118:E126)</f>
        <v>64554</v>
      </c>
      <c r="F117" s="56"/>
      <c r="G117" s="56"/>
    </row>
    <row r="118" spans="1:7" x14ac:dyDescent="0.2">
      <c r="A118" s="38">
        <v>400</v>
      </c>
      <c r="B118" s="37" t="s">
        <v>59</v>
      </c>
      <c r="C118" s="38">
        <v>128</v>
      </c>
      <c r="D118" s="39"/>
      <c r="E118" s="39"/>
      <c r="F118" s="56"/>
      <c r="G118" s="56"/>
    </row>
    <row r="119" spans="1:7" x14ac:dyDescent="0.2">
      <c r="A119" s="38">
        <v>401</v>
      </c>
      <c r="B119" s="37" t="s">
        <v>60</v>
      </c>
      <c r="C119" s="38">
        <v>129</v>
      </c>
      <c r="D119" s="39"/>
      <c r="E119" s="39"/>
      <c r="F119" s="56"/>
      <c r="G119" s="56"/>
    </row>
    <row r="120" spans="1:7" x14ac:dyDescent="0.2">
      <c r="A120" s="38">
        <v>402</v>
      </c>
      <c r="B120" s="37" t="s">
        <v>61</v>
      </c>
      <c r="C120" s="38">
        <v>130</v>
      </c>
      <c r="D120" s="39"/>
      <c r="E120" s="39"/>
      <c r="F120" s="56"/>
      <c r="G120" s="56"/>
    </row>
    <row r="121" spans="1:7" x14ac:dyDescent="0.2">
      <c r="A121" s="38">
        <v>403</v>
      </c>
      <c r="B121" s="37" t="s">
        <v>62</v>
      </c>
      <c r="C121" s="38">
        <v>131</v>
      </c>
      <c r="D121" s="39"/>
      <c r="E121" s="39"/>
      <c r="F121" s="56"/>
      <c r="G121" s="56"/>
    </row>
    <row r="122" spans="1:7" x14ac:dyDescent="0.2">
      <c r="A122" s="38">
        <v>404</v>
      </c>
      <c r="B122" s="37" t="s">
        <v>63</v>
      </c>
      <c r="C122" s="38">
        <v>132</v>
      </c>
      <c r="D122" s="39"/>
      <c r="E122" s="39"/>
      <c r="F122" s="56"/>
      <c r="G122" s="56"/>
    </row>
    <row r="123" spans="1:7" x14ac:dyDescent="0.2">
      <c r="A123" s="38">
        <v>405</v>
      </c>
      <c r="B123" s="37" t="s">
        <v>64</v>
      </c>
      <c r="C123" s="38">
        <v>133</v>
      </c>
      <c r="D123" s="39"/>
      <c r="E123" s="39"/>
      <c r="F123" s="56"/>
      <c r="G123" s="56"/>
    </row>
    <row r="124" spans="1:7" x14ac:dyDescent="0.2">
      <c r="A124" s="38">
        <v>406</v>
      </c>
      <c r="B124" s="37" t="s">
        <v>65</v>
      </c>
      <c r="C124" s="38">
        <v>134</v>
      </c>
      <c r="D124" s="39">
        <v>64554</v>
      </c>
      <c r="E124" s="39">
        <v>64554</v>
      </c>
      <c r="F124" s="56"/>
      <c r="G124" s="56"/>
    </row>
    <row r="125" spans="1:7" x14ac:dyDescent="0.2">
      <c r="A125" s="38">
        <v>409</v>
      </c>
      <c r="B125" s="37" t="s">
        <v>305</v>
      </c>
      <c r="C125" s="38">
        <v>135</v>
      </c>
      <c r="D125" s="39"/>
      <c r="E125" s="39"/>
      <c r="F125" s="56"/>
      <c r="G125" s="56"/>
    </row>
    <row r="126" spans="1:7" ht="24" x14ac:dyDescent="0.2">
      <c r="A126" s="38"/>
      <c r="B126" s="37" t="s">
        <v>309</v>
      </c>
      <c r="C126" s="38">
        <v>136</v>
      </c>
      <c r="D126" s="39"/>
      <c r="E126" s="39"/>
      <c r="F126" s="56"/>
      <c r="G126" s="56"/>
    </row>
    <row r="127" spans="1:7" x14ac:dyDescent="0.2">
      <c r="A127" s="49"/>
      <c r="B127" s="50" t="s">
        <v>306</v>
      </c>
      <c r="C127" s="38">
        <v>137</v>
      </c>
      <c r="D127" s="51">
        <f>SUM(D128:D137)</f>
        <v>22088562</v>
      </c>
      <c r="E127" s="51">
        <f>SUM(E128:E137)</f>
        <v>19368005</v>
      </c>
      <c r="F127" s="56"/>
      <c r="G127" s="56"/>
    </row>
    <row r="128" spans="1:7" x14ac:dyDescent="0.2">
      <c r="A128" s="38">
        <v>41</v>
      </c>
      <c r="B128" s="37" t="s">
        <v>307</v>
      </c>
      <c r="C128" s="38">
        <v>138</v>
      </c>
      <c r="D128" s="39">
        <f>SUM(D129:D136)</f>
        <v>0</v>
      </c>
      <c r="E128" s="39">
        <f>SUM(E129:E136)</f>
        <v>0</v>
      </c>
      <c r="F128" s="56"/>
      <c r="G128" s="56"/>
    </row>
    <row r="129" spans="1:7" x14ac:dyDescent="0.2">
      <c r="A129" s="38">
        <v>410</v>
      </c>
      <c r="B129" s="37" t="s">
        <v>66</v>
      </c>
      <c r="C129" s="38">
        <v>139</v>
      </c>
      <c r="D129" s="39"/>
      <c r="E129" s="39"/>
      <c r="F129" s="56"/>
      <c r="G129" s="56"/>
    </row>
    <row r="130" spans="1:7" x14ac:dyDescent="0.2">
      <c r="A130" s="38">
        <v>411</v>
      </c>
      <c r="B130" s="37" t="s">
        <v>67</v>
      </c>
      <c r="C130" s="38">
        <v>140</v>
      </c>
      <c r="D130" s="39"/>
      <c r="E130" s="39"/>
      <c r="F130" s="56"/>
      <c r="G130" s="56"/>
    </row>
    <row r="131" spans="1:7" ht="24" x14ac:dyDescent="0.2">
      <c r="A131" s="38">
        <v>412</v>
      </c>
      <c r="B131" s="37" t="s">
        <v>68</v>
      </c>
      <c r="C131" s="38">
        <v>141</v>
      </c>
      <c r="D131" s="39"/>
      <c r="E131" s="39"/>
      <c r="F131" s="56"/>
      <c r="G131" s="56"/>
    </row>
    <row r="132" spans="1:7" ht="26.25" customHeight="1" x14ac:dyDescent="0.2">
      <c r="A132" s="38" t="s">
        <v>146</v>
      </c>
      <c r="B132" s="37" t="s">
        <v>69</v>
      </c>
      <c r="C132" s="38">
        <v>142</v>
      </c>
      <c r="D132" s="39"/>
      <c r="E132" s="39"/>
      <c r="F132" s="56"/>
      <c r="G132" s="56"/>
    </row>
    <row r="133" spans="1:7" ht="23.25" customHeight="1" x14ac:dyDescent="0.2">
      <c r="A133" s="38" t="s">
        <v>147</v>
      </c>
      <c r="B133" s="37" t="s">
        <v>70</v>
      </c>
      <c r="C133" s="38">
        <v>143</v>
      </c>
      <c r="D133" s="39"/>
      <c r="E133" s="39"/>
      <c r="F133" s="56"/>
      <c r="G133" s="56"/>
    </row>
    <row r="134" spans="1:7" ht="24" x14ac:dyDescent="0.2">
      <c r="A134" s="38">
        <v>417</v>
      </c>
      <c r="B134" s="37" t="s">
        <v>71</v>
      </c>
      <c r="C134" s="38">
        <v>144</v>
      </c>
      <c r="D134" s="39"/>
      <c r="E134" s="39"/>
      <c r="F134" s="56"/>
      <c r="G134" s="56"/>
    </row>
    <row r="135" spans="1:7" x14ac:dyDescent="0.2">
      <c r="A135" s="38">
        <v>418</v>
      </c>
      <c r="B135" s="37" t="s">
        <v>72</v>
      </c>
      <c r="C135" s="38">
        <v>145</v>
      </c>
      <c r="D135" s="39"/>
      <c r="E135" s="39"/>
      <c r="F135" s="56"/>
      <c r="G135" s="56"/>
    </row>
    <row r="136" spans="1:7" x14ac:dyDescent="0.2">
      <c r="A136" s="38">
        <v>419</v>
      </c>
      <c r="B136" s="37" t="s">
        <v>73</v>
      </c>
      <c r="C136" s="38">
        <v>146</v>
      </c>
      <c r="D136" s="39"/>
      <c r="E136" s="39"/>
      <c r="F136" s="56"/>
      <c r="G136" s="56"/>
    </row>
    <row r="137" spans="1:7" ht="24" x14ac:dyDescent="0.2">
      <c r="A137" s="38" t="s">
        <v>148</v>
      </c>
      <c r="B137" s="37" t="s">
        <v>308</v>
      </c>
      <c r="C137" s="38">
        <v>147</v>
      </c>
      <c r="D137" s="39">
        <f>SUM(D138+D146+D150+D151+D154+D155+D156+D157+D158)</f>
        <v>22088562</v>
      </c>
      <c r="E137" s="39">
        <f>SUM(E138+E146+E150+E151+E154+E155+E156+E157+E158)</f>
        <v>19368005</v>
      </c>
      <c r="F137" s="56"/>
      <c r="G137" s="56"/>
    </row>
    <row r="138" spans="1:7" x14ac:dyDescent="0.2">
      <c r="A138" s="38">
        <v>42</v>
      </c>
      <c r="B138" s="37" t="s">
        <v>310</v>
      </c>
      <c r="C138" s="38">
        <v>148</v>
      </c>
      <c r="D138" s="39">
        <f>SUM(D139:D145)</f>
        <v>0</v>
      </c>
      <c r="E138" s="39"/>
      <c r="F138" s="56"/>
      <c r="G138" s="56"/>
    </row>
    <row r="139" spans="1:7" ht="24" x14ac:dyDescent="0.2">
      <c r="A139" s="38">
        <v>420</v>
      </c>
      <c r="B139" s="37" t="s">
        <v>74</v>
      </c>
      <c r="C139" s="38">
        <v>149</v>
      </c>
      <c r="D139" s="39"/>
      <c r="E139" s="39"/>
      <c r="F139" s="56"/>
      <c r="G139" s="56"/>
    </row>
    <row r="140" spans="1:7" ht="24" x14ac:dyDescent="0.2">
      <c r="A140" s="38">
        <v>421</v>
      </c>
      <c r="B140" s="37" t="s">
        <v>75</v>
      </c>
      <c r="C140" s="38">
        <v>150</v>
      </c>
      <c r="D140" s="39"/>
      <c r="E140" s="39"/>
      <c r="F140" s="56"/>
      <c r="G140" s="56"/>
    </row>
    <row r="141" spans="1:7" ht="24.75" customHeight="1" x14ac:dyDescent="0.2">
      <c r="A141" s="38" t="s">
        <v>149</v>
      </c>
      <c r="B141" s="37" t="s">
        <v>76</v>
      </c>
      <c r="C141" s="38">
        <v>151</v>
      </c>
      <c r="D141" s="39"/>
      <c r="E141" s="39"/>
      <c r="F141" s="56"/>
      <c r="G141" s="56"/>
    </row>
    <row r="142" spans="1:7" ht="24" x14ac:dyDescent="0.2">
      <c r="A142" s="38" t="s">
        <v>150</v>
      </c>
      <c r="B142" s="37" t="s">
        <v>77</v>
      </c>
      <c r="C142" s="38">
        <v>152</v>
      </c>
      <c r="D142" s="39"/>
      <c r="E142" s="39"/>
      <c r="F142" s="56"/>
      <c r="G142" s="56"/>
    </row>
    <row r="143" spans="1:7" ht="24" x14ac:dyDescent="0.2">
      <c r="A143" s="38">
        <v>426</v>
      </c>
      <c r="B143" s="37" t="s">
        <v>78</v>
      </c>
      <c r="C143" s="38">
        <v>153</v>
      </c>
      <c r="D143" s="39"/>
      <c r="E143" s="39"/>
      <c r="F143" s="56"/>
      <c r="G143" s="56"/>
    </row>
    <row r="144" spans="1:7" ht="24" x14ac:dyDescent="0.2">
      <c r="A144" s="38">
        <v>427</v>
      </c>
      <c r="B144" s="37" t="s">
        <v>79</v>
      </c>
      <c r="C144" s="38">
        <v>154</v>
      </c>
      <c r="D144" s="39"/>
      <c r="E144" s="39"/>
      <c r="F144" s="56"/>
      <c r="G144" s="56"/>
    </row>
    <row r="145" spans="1:7" x14ac:dyDescent="0.2">
      <c r="A145" s="38">
        <v>429</v>
      </c>
      <c r="B145" s="37" t="s">
        <v>80</v>
      </c>
      <c r="C145" s="38">
        <v>155</v>
      </c>
      <c r="D145" s="39"/>
      <c r="E145" s="39"/>
      <c r="F145" s="56"/>
      <c r="G145" s="56"/>
    </row>
    <row r="146" spans="1:7" ht="27" customHeight="1" x14ac:dyDescent="0.2">
      <c r="A146" s="38">
        <v>43</v>
      </c>
      <c r="B146" s="37" t="s">
        <v>311</v>
      </c>
      <c r="C146" s="38">
        <v>156</v>
      </c>
      <c r="D146" s="39">
        <f>SUM(D147:D149)</f>
        <v>74638</v>
      </c>
      <c r="E146" s="39">
        <f>SUM(E147:E149)</f>
        <v>0</v>
      </c>
      <c r="F146" s="56"/>
      <c r="G146" s="56"/>
    </row>
    <row r="147" spans="1:7" ht="27.75" customHeight="1" x14ac:dyDescent="0.2">
      <c r="A147" s="38" t="s">
        <v>151</v>
      </c>
      <c r="B147" s="37" t="s">
        <v>81</v>
      </c>
      <c r="C147" s="38">
        <v>157</v>
      </c>
      <c r="D147" s="39">
        <v>74638</v>
      </c>
      <c r="E147" s="39"/>
      <c r="F147" s="56"/>
      <c r="G147" s="56"/>
    </row>
    <row r="148" spans="1:7" ht="26.25" customHeight="1" x14ac:dyDescent="0.2">
      <c r="A148" s="38" t="s">
        <v>152</v>
      </c>
      <c r="B148" s="37" t="s">
        <v>312</v>
      </c>
      <c r="C148" s="38">
        <v>158</v>
      </c>
      <c r="D148" s="39"/>
      <c r="E148" s="39"/>
      <c r="F148" s="56"/>
      <c r="G148" s="56"/>
    </row>
    <row r="149" spans="1:7" ht="25.5" customHeight="1" x14ac:dyDescent="0.2">
      <c r="A149" s="38" t="s">
        <v>153</v>
      </c>
      <c r="B149" s="37" t="s">
        <v>82</v>
      </c>
      <c r="C149" s="38">
        <v>159</v>
      </c>
      <c r="D149" s="39"/>
      <c r="E149" s="39"/>
      <c r="F149" s="56"/>
      <c r="G149" s="56"/>
    </row>
    <row r="150" spans="1:7" ht="24" customHeight="1" x14ac:dyDescent="0.2">
      <c r="A150" s="38" t="s">
        <v>154</v>
      </c>
      <c r="B150" s="37" t="s">
        <v>83</v>
      </c>
      <c r="C150" s="38">
        <v>160</v>
      </c>
      <c r="D150" s="39">
        <v>94188</v>
      </c>
      <c r="E150" s="39">
        <v>161873</v>
      </c>
      <c r="F150" s="56"/>
      <c r="G150" s="56"/>
    </row>
    <row r="151" spans="1:7" x14ac:dyDescent="0.2">
      <c r="A151" s="38">
        <v>45</v>
      </c>
      <c r="B151" s="37" t="s">
        <v>317</v>
      </c>
      <c r="C151" s="38">
        <v>161</v>
      </c>
      <c r="D151" s="39">
        <f>SUM(D152+D153)</f>
        <v>106513</v>
      </c>
      <c r="E151" s="39">
        <f>SUM(E152+E153)</f>
        <v>16</v>
      </c>
      <c r="F151" s="56"/>
      <c r="G151" s="56"/>
    </row>
    <row r="152" spans="1:7" ht="19.5" customHeight="1" x14ac:dyDescent="0.2">
      <c r="A152" s="38" t="s">
        <v>155</v>
      </c>
      <c r="B152" s="37" t="s">
        <v>84</v>
      </c>
      <c r="C152" s="38">
        <v>162</v>
      </c>
      <c r="D152" s="39">
        <v>106513</v>
      </c>
      <c r="E152" s="39">
        <v>16</v>
      </c>
      <c r="F152" s="56"/>
      <c r="G152" s="56"/>
    </row>
    <row r="153" spans="1:7" ht="26.25" customHeight="1" x14ac:dyDescent="0.2">
      <c r="A153" s="38" t="s">
        <v>156</v>
      </c>
      <c r="B153" s="37" t="s">
        <v>85</v>
      </c>
      <c r="C153" s="38">
        <v>163</v>
      </c>
      <c r="D153" s="39"/>
      <c r="E153" s="39"/>
      <c r="F153" s="56"/>
      <c r="G153" s="56"/>
    </row>
    <row r="154" spans="1:7" ht="24.75" customHeight="1" x14ac:dyDescent="0.2">
      <c r="A154" s="38" t="s">
        <v>157</v>
      </c>
      <c r="B154" s="37" t="s">
        <v>86</v>
      </c>
      <c r="C154" s="38">
        <v>164</v>
      </c>
      <c r="D154" s="39">
        <v>154631</v>
      </c>
      <c r="E154" s="39">
        <v>278584</v>
      </c>
      <c r="F154" s="56"/>
      <c r="G154" s="56"/>
    </row>
    <row r="155" spans="1:7" ht="25.5" customHeight="1" x14ac:dyDescent="0.2">
      <c r="A155" s="38" t="s">
        <v>158</v>
      </c>
      <c r="B155" s="37" t="s">
        <v>87</v>
      </c>
      <c r="C155" s="38">
        <v>165</v>
      </c>
      <c r="D155" s="39">
        <v>3309763</v>
      </c>
      <c r="E155" s="39">
        <v>45448</v>
      </c>
      <c r="F155" s="56"/>
      <c r="G155" s="56"/>
    </row>
    <row r="156" spans="1:7" x14ac:dyDescent="0.2">
      <c r="A156" s="38">
        <v>474</v>
      </c>
      <c r="B156" s="37" t="s">
        <v>88</v>
      </c>
      <c r="C156" s="38">
        <v>166</v>
      </c>
      <c r="D156" s="39">
        <v>40848</v>
      </c>
      <c r="E156" s="39">
        <v>394667</v>
      </c>
      <c r="F156" s="56"/>
      <c r="G156" s="56"/>
    </row>
    <row r="157" spans="1:7" ht="24.75" customHeight="1" x14ac:dyDescent="0.2">
      <c r="A157" s="38">
        <v>497</v>
      </c>
      <c r="B157" s="37" t="s">
        <v>89</v>
      </c>
      <c r="C157" s="38">
        <v>167</v>
      </c>
      <c r="D157" s="39"/>
      <c r="E157" s="39">
        <v>42698</v>
      </c>
      <c r="F157" s="56"/>
      <c r="G157" s="56"/>
    </row>
    <row r="158" spans="1:7" x14ac:dyDescent="0.2">
      <c r="A158" s="38" t="s">
        <v>159</v>
      </c>
      <c r="B158" s="37" t="s">
        <v>314</v>
      </c>
      <c r="C158" s="38">
        <v>168</v>
      </c>
      <c r="D158" s="39">
        <f>SUM(D159:D165)</f>
        <v>18307981</v>
      </c>
      <c r="E158" s="39">
        <f>SUM(E159:E165)</f>
        <v>18444719</v>
      </c>
      <c r="F158" s="56"/>
      <c r="G158" s="56"/>
    </row>
    <row r="159" spans="1:7" x14ac:dyDescent="0.2">
      <c r="A159" s="38">
        <v>490</v>
      </c>
      <c r="B159" s="37" t="s">
        <v>90</v>
      </c>
      <c r="C159" s="38">
        <v>169</v>
      </c>
      <c r="D159" s="39"/>
      <c r="E159" s="39"/>
      <c r="F159" s="56"/>
      <c r="G159" s="56"/>
    </row>
    <row r="160" spans="1:7" x14ac:dyDescent="0.2">
      <c r="A160" s="38">
        <v>491</v>
      </c>
      <c r="B160" s="37" t="s">
        <v>91</v>
      </c>
      <c r="C160" s="38">
        <v>170</v>
      </c>
      <c r="D160" s="39">
        <v>8759549</v>
      </c>
      <c r="E160" s="39">
        <v>8564477</v>
      </c>
      <c r="F160" s="56"/>
      <c r="G160" s="56"/>
    </row>
    <row r="161" spans="1:7" ht="24" x14ac:dyDescent="0.2">
      <c r="A161" s="38">
        <v>492</v>
      </c>
      <c r="B161" s="37" t="s">
        <v>313</v>
      </c>
      <c r="C161" s="38">
        <v>171</v>
      </c>
      <c r="D161" s="39">
        <v>37</v>
      </c>
      <c r="E161" s="39"/>
      <c r="F161" s="56"/>
      <c r="G161" s="56"/>
    </row>
    <row r="162" spans="1:7" x14ac:dyDescent="0.2">
      <c r="A162" s="38">
        <v>493</v>
      </c>
      <c r="B162" s="37" t="s">
        <v>92</v>
      </c>
      <c r="C162" s="38">
        <v>172</v>
      </c>
      <c r="D162" s="39"/>
      <c r="E162" s="39"/>
      <c r="F162" s="56"/>
      <c r="G162" s="56"/>
    </row>
    <row r="163" spans="1:7" x14ac:dyDescent="0.2">
      <c r="A163" s="38">
        <v>494</v>
      </c>
      <c r="B163" s="37" t="s">
        <v>93</v>
      </c>
      <c r="C163" s="38">
        <v>173</v>
      </c>
      <c r="D163" s="39">
        <v>8159648</v>
      </c>
      <c r="E163" s="39">
        <v>8097862</v>
      </c>
      <c r="F163" s="56"/>
      <c r="G163" s="56"/>
    </row>
    <row r="164" spans="1:7" ht="25.5" customHeight="1" x14ac:dyDescent="0.2">
      <c r="A164" s="38">
        <v>495</v>
      </c>
      <c r="B164" s="37" t="s">
        <v>327</v>
      </c>
      <c r="C164" s="38">
        <v>174</v>
      </c>
      <c r="D164" s="39"/>
      <c r="E164" s="39"/>
      <c r="F164" s="56"/>
      <c r="G164" s="56"/>
    </row>
    <row r="165" spans="1:7" x14ac:dyDescent="0.2">
      <c r="A165" s="38" t="s">
        <v>160</v>
      </c>
      <c r="B165" s="37" t="s">
        <v>94</v>
      </c>
      <c r="C165" s="38">
        <v>175</v>
      </c>
      <c r="D165" s="39">
        <v>1388747</v>
      </c>
      <c r="E165" s="39">
        <v>1782380</v>
      </c>
      <c r="F165" s="56"/>
      <c r="G165" s="56"/>
    </row>
    <row r="166" spans="1:7" x14ac:dyDescent="0.2">
      <c r="A166" s="49"/>
      <c r="B166" s="50" t="s">
        <v>316</v>
      </c>
      <c r="C166" s="38">
        <v>176</v>
      </c>
      <c r="D166" s="51">
        <f>SUM(D91+D117+D127)</f>
        <v>40614131</v>
      </c>
      <c r="E166" s="51">
        <f>SUM(E91+E117+E127)</f>
        <v>39398184</v>
      </c>
      <c r="F166" s="56"/>
      <c r="G166" s="56"/>
    </row>
    <row r="167" spans="1:7" x14ac:dyDescent="0.2">
      <c r="A167" s="52">
        <v>89</v>
      </c>
      <c r="B167" s="50" t="s">
        <v>161</v>
      </c>
      <c r="C167" s="38">
        <v>177</v>
      </c>
      <c r="D167" s="51"/>
      <c r="E167" s="51"/>
      <c r="F167" s="56"/>
      <c r="G167" s="56"/>
    </row>
    <row r="168" spans="1:7" x14ac:dyDescent="0.2">
      <c r="A168" s="49"/>
      <c r="B168" s="50" t="s">
        <v>315</v>
      </c>
      <c r="C168" s="38">
        <v>178</v>
      </c>
      <c r="D168" s="51">
        <f>SUM(D166+D167)</f>
        <v>40614131</v>
      </c>
      <c r="E168" s="51">
        <f>SUM(E166+E167)</f>
        <v>39398184</v>
      </c>
      <c r="F168" s="62"/>
      <c r="G168" s="62"/>
    </row>
    <row r="169" spans="1:7" ht="15" customHeight="1" x14ac:dyDescent="0.2">
      <c r="A169" s="63"/>
      <c r="B169" s="64"/>
      <c r="C169" s="65"/>
      <c r="D169" s="62"/>
      <c r="E169" s="62"/>
      <c r="F169" s="62"/>
      <c r="G169" s="62"/>
    </row>
    <row r="170" spans="1:7" ht="15" customHeight="1" x14ac:dyDescent="0.2">
      <c r="A170" s="63" t="s">
        <v>245</v>
      </c>
      <c r="B170" s="64" t="s">
        <v>331</v>
      </c>
      <c r="C170" s="65"/>
      <c r="D170" s="64" t="s">
        <v>248</v>
      </c>
      <c r="E170" s="64"/>
      <c r="F170" s="62"/>
      <c r="G170" s="62"/>
    </row>
    <row r="171" spans="1:7" ht="15" customHeight="1" x14ac:dyDescent="0.2">
      <c r="A171" s="66"/>
      <c r="B171" s="64" t="s">
        <v>329</v>
      </c>
      <c r="C171" s="65"/>
      <c r="D171" s="62" t="s">
        <v>249</v>
      </c>
      <c r="E171" s="62"/>
      <c r="F171" s="62"/>
      <c r="G171" s="62"/>
    </row>
    <row r="172" spans="1:7" x14ac:dyDescent="0.2">
      <c r="A172" s="63"/>
      <c r="B172" s="64" t="s">
        <v>244</v>
      </c>
      <c r="C172" s="65"/>
      <c r="D172" s="64"/>
      <c r="E172" s="64"/>
      <c r="F172" s="62"/>
      <c r="G172" s="62"/>
    </row>
    <row r="173" spans="1:7" x14ac:dyDescent="0.2">
      <c r="A173" s="67"/>
      <c r="B173" s="68"/>
      <c r="C173" s="69"/>
      <c r="D173" s="68"/>
      <c r="E173" s="70"/>
      <c r="F173" s="62"/>
      <c r="G173" s="62"/>
    </row>
    <row r="174" spans="1:7" ht="14.25" customHeight="1" x14ac:dyDescent="0.2">
      <c r="A174" s="71"/>
      <c r="B174" s="64"/>
      <c r="C174" s="65"/>
      <c r="D174" s="62"/>
      <c r="E174" s="62"/>
      <c r="F174" s="62"/>
      <c r="G174" s="62"/>
    </row>
    <row r="175" spans="1:7" x14ac:dyDescent="0.2">
      <c r="A175" s="28"/>
      <c r="B175" s="12"/>
      <c r="C175" s="22"/>
      <c r="D175" s="12"/>
      <c r="E175" s="12"/>
    </row>
  </sheetData>
  <mergeCells count="10">
    <mergeCell ref="C26:C28"/>
    <mergeCell ref="A9:G9"/>
    <mergeCell ref="A10:G10"/>
    <mergeCell ref="A11:G11"/>
    <mergeCell ref="E13:G13"/>
    <mergeCell ref="B14:B15"/>
    <mergeCell ref="D14:F14"/>
    <mergeCell ref="C14:C15"/>
    <mergeCell ref="G14:G15"/>
    <mergeCell ref="A14:A15"/>
  </mergeCells>
  <phoneticPr fontId="1" type="noConversion"/>
  <pageMargins left="0.75" right="0.75" top="1" bottom="1" header="0.5" footer="0.5"/>
  <pageSetup paperSize="9" scale="71" orientation="portrait" r:id="rId1"/>
  <headerFooter alignWithMargins="0"/>
  <rowBreaks count="1" manualBreakCount="1">
    <brk id="87" max="16383" man="1"/>
  </rowBreaks>
  <ignoredErrors>
    <ignoredError sqref="A37 C89 A89 C18:C22 A27: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Bilans stanja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Godisnji obracun</dc:title>
  <dc:creator>Milan Mladic</dc:creator>
  <cp:lastModifiedBy>user1</cp:lastModifiedBy>
  <cp:lastPrinted>2017-02-24T12:39:43Z</cp:lastPrinted>
  <dcterms:created xsi:type="dcterms:W3CDTF">2010-01-28T08:47:16Z</dcterms:created>
  <dcterms:modified xsi:type="dcterms:W3CDTF">2017-07-21T12:49:23Z</dcterms:modified>
</cp:coreProperties>
</file>